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040" firstSheet="2" activeTab="7"/>
  </bookViews>
  <sheets>
    <sheet name="cont 17_2025" sheetId="1" r:id="rId1"/>
    <sheet name="Cont 029_2025" sheetId="9" r:id="rId2"/>
    <sheet name="Cont 033_2025" sheetId="10" r:id="rId3"/>
    <sheet name="Cont 049_2025" sheetId="11" r:id="rId4"/>
    <sheet name="cont 015_2025" sheetId="3" r:id="rId5"/>
    <sheet name="cont 010_2025" sheetId="4" r:id="rId6"/>
    <sheet name="cont 104_2024" sheetId="5" r:id="rId7"/>
    <sheet name="cont 011_2025" sheetId="12" r:id="rId8"/>
  </sheets>
  <externalReferences>
    <externalReference r:id="rId9"/>
  </externalReferences>
  <definedNames>
    <definedName name="ORÇAMENTO.BancoRef" hidden="1">#REF!</definedName>
    <definedName name="ORÇAMENTO.CustoUnitario" hidden="1">ROUND(#REF!,15-13*#REF!)</definedName>
    <definedName name="ORÇAMENTO.PrecoUnitarioLicitado" hidden="1">#REF!</definedName>
    <definedName name="REFERENCIA.Descricao" hidden="1">IF(ISNUMBER(#REF!),OFFSET(INDIRECT(ORÇAMENTO.BancoRef),#REF!-1,3,1),#REF!)</definedName>
    <definedName name="REFERENCIA.Unidade" hidden="1">IF(ISNUMBER(#REF!),OFFSET(INDIRECT(ORÇAMENTO.BancoRef),#REF!-1,4,1),"-")</definedName>
    <definedName name="TIPOORCAMENTO" hidden="1">IF(VALUE([1]MENU!$O$3)=2,"Licitado","Proposto")</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8" i="1" l="1"/>
  <c r="K221" i="12"/>
  <c r="K49" i="5"/>
  <c r="K48" i="4"/>
  <c r="K14" i="11"/>
  <c r="K58" i="10"/>
  <c r="K167" i="9"/>
  <c r="K220" i="12"/>
  <c r="H220" i="12"/>
  <c r="H219" i="12"/>
  <c r="K219" i="12" s="1"/>
  <c r="K218" i="12"/>
  <c r="H218" i="12"/>
  <c r="H217" i="12"/>
  <c r="K217" i="12" s="1"/>
  <c r="K216" i="12"/>
  <c r="H216" i="12"/>
  <c r="H215" i="12"/>
  <c r="K215" i="12" s="1"/>
  <c r="K214" i="12"/>
  <c r="I214" i="12"/>
  <c r="H214" i="12"/>
  <c r="H213" i="12"/>
  <c r="K213" i="12" s="1"/>
  <c r="K212" i="12"/>
  <c r="H212" i="12"/>
  <c r="H211" i="12"/>
  <c r="K211" i="12" s="1"/>
  <c r="K210" i="12"/>
  <c r="H210" i="12"/>
  <c r="H209" i="12"/>
  <c r="K209" i="12" s="1"/>
  <c r="K208" i="12"/>
  <c r="H208" i="12"/>
  <c r="H207" i="12"/>
  <c r="K207" i="12" s="1"/>
  <c r="K206" i="12"/>
  <c r="H206" i="12"/>
  <c r="H205" i="12"/>
  <c r="K205" i="12" s="1"/>
  <c r="K204" i="12"/>
  <c r="H204" i="12"/>
  <c r="H203" i="12"/>
  <c r="K203" i="12" s="1"/>
  <c r="K202" i="12"/>
  <c r="H202" i="12"/>
  <c r="H201" i="12"/>
  <c r="K201" i="12" s="1"/>
  <c r="K200" i="12"/>
  <c r="H200" i="12"/>
  <c r="H199" i="12"/>
  <c r="K199" i="12" s="1"/>
  <c r="K198" i="12"/>
  <c r="I198" i="12"/>
  <c r="H198" i="12"/>
  <c r="K197" i="12"/>
  <c r="I197" i="12"/>
  <c r="H197" i="12"/>
  <c r="I196" i="12"/>
  <c r="H196" i="12"/>
  <c r="K196" i="12" s="1"/>
  <c r="K195" i="12"/>
  <c r="H195" i="12"/>
  <c r="K194" i="12"/>
  <c r="I194" i="12"/>
  <c r="H194" i="12"/>
  <c r="I193" i="12"/>
  <c r="H193" i="12"/>
  <c r="K193" i="12" s="1"/>
  <c r="K192" i="12"/>
  <c r="H192" i="12"/>
  <c r="K191" i="12"/>
  <c r="H191" i="12"/>
  <c r="K190" i="12"/>
  <c r="H190" i="12"/>
  <c r="K189" i="12"/>
  <c r="H189" i="12"/>
  <c r="K188" i="12"/>
  <c r="H188" i="12"/>
  <c r="K187" i="12"/>
  <c r="H187" i="12"/>
  <c r="K186" i="12"/>
  <c r="H186" i="12"/>
  <c r="K185" i="12"/>
  <c r="H185" i="12"/>
  <c r="H184" i="12"/>
  <c r="K184" i="12" s="1"/>
  <c r="K183" i="12"/>
  <c r="H183" i="12"/>
  <c r="H182" i="12"/>
  <c r="K182" i="12" s="1"/>
  <c r="K181" i="12"/>
  <c r="H181" i="12"/>
  <c r="H180" i="12"/>
  <c r="K180" i="12" s="1"/>
  <c r="K179" i="12"/>
  <c r="H179" i="12"/>
  <c r="H178" i="12"/>
  <c r="K178" i="12" s="1"/>
  <c r="K177" i="12"/>
  <c r="H177" i="12"/>
  <c r="H176" i="12"/>
  <c r="K176" i="12" s="1"/>
  <c r="K175" i="12"/>
  <c r="H175" i="12"/>
  <c r="H174" i="12"/>
  <c r="K174" i="12" s="1"/>
  <c r="K173" i="12"/>
  <c r="H173" i="12"/>
  <c r="H172" i="12"/>
  <c r="K172" i="12" s="1"/>
  <c r="K171" i="12"/>
  <c r="H171" i="12"/>
  <c r="J170" i="12"/>
  <c r="H170" i="12"/>
  <c r="K170" i="12" s="1"/>
  <c r="K169" i="12"/>
  <c r="J169" i="12"/>
  <c r="H169" i="12"/>
  <c r="K168" i="12"/>
  <c r="J168" i="12"/>
  <c r="H168" i="12"/>
  <c r="H167" i="12"/>
  <c r="K167" i="12" s="1"/>
  <c r="K166" i="12"/>
  <c r="H166" i="12"/>
  <c r="H165" i="12"/>
  <c r="K165" i="12" s="1"/>
  <c r="K164" i="12"/>
  <c r="I164" i="12"/>
  <c r="H164" i="12"/>
  <c r="K163" i="12"/>
  <c r="I163" i="12"/>
  <c r="H163" i="12"/>
  <c r="H162" i="12"/>
  <c r="K162" i="12" s="1"/>
  <c r="K161" i="12"/>
  <c r="H161" i="12"/>
  <c r="H160" i="12"/>
  <c r="K160" i="12" s="1"/>
  <c r="K159" i="12"/>
  <c r="H159" i="12"/>
  <c r="H158" i="12"/>
  <c r="K158" i="12" s="1"/>
  <c r="K157" i="12"/>
  <c r="H157" i="12"/>
  <c r="H156" i="12"/>
  <c r="K156" i="12" s="1"/>
  <c r="K155" i="12"/>
  <c r="H155" i="12"/>
  <c r="H154" i="12"/>
  <c r="K154" i="12" s="1"/>
  <c r="K153" i="12"/>
  <c r="H153" i="12"/>
  <c r="H152" i="12"/>
  <c r="K152" i="12" s="1"/>
  <c r="K151" i="12"/>
  <c r="J151" i="12"/>
  <c r="H151" i="12"/>
  <c r="K150" i="12"/>
  <c r="H150" i="12"/>
  <c r="K149" i="12"/>
  <c r="H149" i="12"/>
  <c r="K148" i="12"/>
  <c r="H148" i="12"/>
  <c r="K147" i="12"/>
  <c r="H147" i="12"/>
  <c r="K146" i="12"/>
  <c r="H146" i="12"/>
  <c r="H145" i="12"/>
  <c r="K145" i="12" s="1"/>
  <c r="K144" i="12"/>
  <c r="H144" i="12"/>
  <c r="H143" i="12"/>
  <c r="K143" i="12" s="1"/>
  <c r="K142" i="12"/>
  <c r="H142" i="12"/>
  <c r="H141" i="12"/>
  <c r="K141" i="12" s="1"/>
  <c r="K140" i="12"/>
  <c r="H140" i="12"/>
  <c r="H139" i="12"/>
  <c r="K139" i="12" s="1"/>
  <c r="K138" i="12"/>
  <c r="H138" i="12"/>
  <c r="H137" i="12"/>
  <c r="K137" i="12" s="1"/>
  <c r="K136" i="12"/>
  <c r="H136" i="12"/>
  <c r="H135" i="12"/>
  <c r="K135" i="12" s="1"/>
  <c r="K134" i="12"/>
  <c r="H134" i="12"/>
  <c r="H133" i="12"/>
  <c r="K133" i="12" s="1"/>
  <c r="K132" i="12"/>
  <c r="H132" i="12"/>
  <c r="H131" i="12"/>
  <c r="K131" i="12" s="1"/>
  <c r="K130" i="12"/>
  <c r="H130" i="12"/>
  <c r="H129" i="12"/>
  <c r="K129" i="12" s="1"/>
  <c r="K128" i="12"/>
  <c r="H128" i="12"/>
  <c r="H127" i="12"/>
  <c r="K127" i="12" s="1"/>
  <c r="K126" i="12"/>
  <c r="H126" i="12"/>
  <c r="H125" i="12"/>
  <c r="K125" i="12" s="1"/>
  <c r="K124" i="12"/>
  <c r="H124" i="12"/>
  <c r="H123" i="12"/>
  <c r="K123" i="12" s="1"/>
  <c r="K122" i="12"/>
  <c r="H122" i="12"/>
  <c r="H121" i="12"/>
  <c r="K121" i="12" s="1"/>
  <c r="K120" i="12"/>
  <c r="H120" i="12"/>
  <c r="H119" i="12"/>
  <c r="K119" i="12" s="1"/>
  <c r="K118" i="12"/>
  <c r="H118" i="12"/>
  <c r="H117" i="12"/>
  <c r="K117" i="12" s="1"/>
  <c r="K116" i="12"/>
  <c r="H116" i="12"/>
  <c r="H115" i="12"/>
  <c r="K115" i="12" s="1"/>
  <c r="K114" i="12"/>
  <c r="H114" i="12"/>
  <c r="H113" i="12"/>
  <c r="K113" i="12" s="1"/>
  <c r="K112" i="12"/>
  <c r="H112" i="12"/>
  <c r="H111" i="12"/>
  <c r="K111" i="12" s="1"/>
  <c r="K110" i="12"/>
  <c r="H110" i="12"/>
  <c r="H109" i="12"/>
  <c r="K109" i="12" s="1"/>
  <c r="K108" i="12"/>
  <c r="H108" i="12"/>
  <c r="H107" i="12"/>
  <c r="K107" i="12" s="1"/>
  <c r="K106" i="12"/>
  <c r="J106" i="12"/>
  <c r="H106" i="12"/>
  <c r="J105" i="12"/>
  <c r="H105" i="12"/>
  <c r="K105" i="12" s="1"/>
  <c r="H104" i="12"/>
  <c r="K104" i="12" s="1"/>
  <c r="K103" i="12"/>
  <c r="H103" i="12"/>
  <c r="H102" i="12"/>
  <c r="K102" i="12" s="1"/>
  <c r="K101" i="12"/>
  <c r="H101" i="12"/>
  <c r="H100" i="12"/>
  <c r="K100" i="12" s="1"/>
  <c r="K99" i="12"/>
  <c r="H99" i="12"/>
  <c r="H98" i="12"/>
  <c r="K98" i="12" s="1"/>
  <c r="K97" i="12"/>
  <c r="H97" i="12"/>
  <c r="H96" i="12"/>
  <c r="K96" i="12" s="1"/>
  <c r="K95" i="12"/>
  <c r="H95" i="12"/>
  <c r="H94" i="12"/>
  <c r="K94" i="12" s="1"/>
  <c r="K93" i="12"/>
  <c r="H93" i="12"/>
  <c r="H92" i="12"/>
  <c r="K92" i="12" s="1"/>
  <c r="K91" i="12"/>
  <c r="H91" i="12"/>
  <c r="H90" i="12"/>
  <c r="K90" i="12" s="1"/>
  <c r="K89" i="12"/>
  <c r="H89" i="12"/>
  <c r="H88" i="12"/>
  <c r="K88" i="12" s="1"/>
  <c r="K87" i="12"/>
  <c r="H87" i="12"/>
  <c r="H86" i="12"/>
  <c r="K86" i="12" s="1"/>
  <c r="K85" i="12"/>
  <c r="H85" i="12"/>
  <c r="H84" i="12"/>
  <c r="K84" i="12" s="1"/>
  <c r="K83" i="12"/>
  <c r="H83" i="12"/>
  <c r="H82" i="12"/>
  <c r="K82" i="12" s="1"/>
  <c r="K81" i="12"/>
  <c r="H81" i="12"/>
  <c r="H80" i="12"/>
  <c r="K80" i="12" s="1"/>
  <c r="K79" i="12"/>
  <c r="H79" i="12"/>
  <c r="H78" i="12"/>
  <c r="K78" i="12" s="1"/>
  <c r="K77" i="12"/>
  <c r="H77" i="12"/>
  <c r="H76" i="12"/>
  <c r="K76" i="12" s="1"/>
  <c r="K75" i="12"/>
  <c r="H75" i="12"/>
  <c r="H74" i="12"/>
  <c r="K74" i="12" s="1"/>
  <c r="K73" i="12"/>
  <c r="H73" i="12"/>
  <c r="H72" i="12"/>
  <c r="K72" i="12" s="1"/>
  <c r="K71" i="12"/>
  <c r="H71" i="12"/>
  <c r="H70" i="12"/>
  <c r="K70" i="12" s="1"/>
  <c r="K69" i="12"/>
  <c r="H69" i="12"/>
  <c r="H68" i="12"/>
  <c r="K68" i="12" s="1"/>
  <c r="K67" i="12"/>
  <c r="H67" i="12"/>
  <c r="H66" i="12"/>
  <c r="K66" i="12" s="1"/>
  <c r="K65" i="12"/>
  <c r="J65" i="12"/>
  <c r="H65" i="12"/>
  <c r="J64" i="12"/>
  <c r="H64" i="12"/>
  <c r="K64" i="12" s="1"/>
  <c r="J63" i="12"/>
  <c r="H63" i="12"/>
  <c r="K63" i="12" s="1"/>
  <c r="K62" i="12"/>
  <c r="J62" i="12"/>
  <c r="H62" i="12"/>
  <c r="K61" i="12"/>
  <c r="H61" i="12"/>
  <c r="H60" i="12"/>
  <c r="K60" i="12" s="1"/>
  <c r="K59" i="12"/>
  <c r="H59" i="12"/>
  <c r="H58" i="12"/>
  <c r="K58" i="12" s="1"/>
  <c r="K57" i="12"/>
  <c r="I57" i="12"/>
  <c r="H57" i="12"/>
  <c r="H56" i="12"/>
  <c r="K56" i="12" s="1"/>
  <c r="K55" i="12"/>
  <c r="H55" i="12"/>
  <c r="H54" i="12"/>
  <c r="K54" i="12" s="1"/>
  <c r="K53" i="12"/>
  <c r="H53" i="12"/>
  <c r="H52" i="12"/>
  <c r="K52" i="12" s="1"/>
  <c r="K51" i="12"/>
  <c r="H51" i="12"/>
  <c r="H50" i="12"/>
  <c r="K50" i="12" s="1"/>
  <c r="K49" i="12"/>
  <c r="H49" i="12"/>
  <c r="I48" i="12"/>
  <c r="H48" i="12"/>
  <c r="K48" i="12" s="1"/>
  <c r="I47" i="12"/>
  <c r="H47" i="12"/>
  <c r="K47" i="12" s="1"/>
  <c r="K46" i="12"/>
  <c r="I46" i="12"/>
  <c r="H46" i="12"/>
  <c r="K45" i="12"/>
  <c r="I45" i="12"/>
  <c r="H45" i="12"/>
  <c r="I44" i="12"/>
  <c r="H44" i="12"/>
  <c r="K44" i="12" s="1"/>
  <c r="I43" i="12"/>
  <c r="H43" i="12"/>
  <c r="K43" i="12" s="1"/>
  <c r="K42" i="12"/>
  <c r="H42" i="12"/>
  <c r="I41" i="12"/>
  <c r="H41" i="12"/>
  <c r="K41" i="12" s="1"/>
  <c r="I40" i="12"/>
  <c r="H40" i="12"/>
  <c r="K40" i="12" s="1"/>
  <c r="K39" i="12"/>
  <c r="I39" i="12"/>
  <c r="H39" i="12"/>
  <c r="K38" i="12"/>
  <c r="I38" i="12"/>
  <c r="H38" i="12"/>
  <c r="I37" i="12"/>
  <c r="H37" i="12"/>
  <c r="K37" i="12" s="1"/>
  <c r="I36" i="12"/>
  <c r="H36" i="12"/>
  <c r="K36" i="12" s="1"/>
  <c r="K35" i="12"/>
  <c r="H35" i="12"/>
  <c r="I34" i="12"/>
  <c r="H34" i="12"/>
  <c r="K34" i="12" s="1"/>
  <c r="H33" i="12"/>
  <c r="K33" i="12" s="1"/>
  <c r="K32" i="12"/>
  <c r="I32" i="12"/>
  <c r="H32" i="12"/>
  <c r="I31" i="12"/>
  <c r="H31" i="12"/>
  <c r="K31" i="12" s="1"/>
  <c r="I30" i="12"/>
  <c r="H30" i="12"/>
  <c r="K30" i="12" s="1"/>
  <c r="K29" i="12"/>
  <c r="I29" i="12"/>
  <c r="H29" i="12"/>
  <c r="K28" i="12"/>
  <c r="H28" i="12"/>
  <c r="I27" i="12"/>
  <c r="H27" i="12"/>
  <c r="K27" i="12" s="1"/>
  <c r="K26" i="12"/>
  <c r="I26" i="12"/>
  <c r="H26" i="12"/>
  <c r="K25" i="12"/>
  <c r="I25" i="12"/>
  <c r="H25" i="12"/>
  <c r="I24" i="12"/>
  <c r="H24" i="12"/>
  <c r="K24" i="12" s="1"/>
  <c r="I23" i="12"/>
  <c r="H23" i="12"/>
  <c r="K23" i="12" s="1"/>
  <c r="K22" i="12"/>
  <c r="I22" i="12"/>
  <c r="H22" i="12"/>
  <c r="K21" i="12"/>
  <c r="I21" i="12"/>
  <c r="H21" i="12"/>
  <c r="I20" i="12"/>
  <c r="H20" i="12"/>
  <c r="K20" i="12" s="1"/>
  <c r="I19" i="12"/>
  <c r="H19" i="12"/>
  <c r="K19" i="12" s="1"/>
  <c r="K18" i="12"/>
  <c r="H18" i="12"/>
  <c r="I17" i="12"/>
  <c r="H17" i="12"/>
  <c r="K17" i="12" s="1"/>
  <c r="I16" i="12"/>
  <c r="H16" i="12"/>
  <c r="K16" i="12" s="1"/>
  <c r="K15" i="12"/>
  <c r="I15" i="12"/>
  <c r="H15" i="12"/>
  <c r="K14" i="12"/>
  <c r="I14" i="12"/>
  <c r="H14" i="12"/>
  <c r="I13" i="12"/>
  <c r="H13" i="12"/>
  <c r="K13" i="12" s="1"/>
  <c r="I12" i="12"/>
  <c r="H12" i="12"/>
  <c r="K12" i="12" s="1"/>
  <c r="H48" i="5" l="1"/>
  <c r="E48" i="5"/>
  <c r="I48" i="5" s="1"/>
  <c r="K48" i="5" s="1"/>
  <c r="H47" i="5"/>
  <c r="E47" i="5"/>
  <c r="I47" i="5" s="1"/>
  <c r="K47" i="5" s="1"/>
  <c r="H46" i="5"/>
  <c r="E46" i="5"/>
  <c r="I46" i="5" s="1"/>
  <c r="K46" i="5" s="1"/>
  <c r="H45" i="5"/>
  <c r="E45" i="5"/>
  <c r="I45" i="5" s="1"/>
  <c r="K45" i="5" s="1"/>
  <c r="H44" i="5"/>
  <c r="E44" i="5"/>
  <c r="I44" i="5" s="1"/>
  <c r="K44" i="5" s="1"/>
  <c r="H43" i="5"/>
  <c r="E43" i="5"/>
  <c r="I43" i="5" s="1"/>
  <c r="K43" i="5" s="1"/>
  <c r="E42" i="5"/>
  <c r="H41" i="5"/>
  <c r="K41" i="5" s="1"/>
  <c r="E41" i="5"/>
  <c r="I41" i="5" s="1"/>
  <c r="H40" i="5"/>
  <c r="E40" i="5"/>
  <c r="I40" i="5" s="1"/>
  <c r="H39" i="5"/>
  <c r="K39" i="5" s="1"/>
  <c r="E39" i="5"/>
  <c r="I39" i="5" s="1"/>
  <c r="H38" i="5"/>
  <c r="E38" i="5"/>
  <c r="I38" i="5" s="1"/>
  <c r="H37" i="5"/>
  <c r="K37" i="5" s="1"/>
  <c r="E37" i="5"/>
  <c r="I37" i="5" s="1"/>
  <c r="H36" i="5"/>
  <c r="E36" i="5"/>
  <c r="I36" i="5" s="1"/>
  <c r="E35" i="5"/>
  <c r="I34" i="5"/>
  <c r="H34" i="5"/>
  <c r="K34" i="5" s="1"/>
  <c r="E34" i="5"/>
  <c r="E33" i="5"/>
  <c r="I32" i="5"/>
  <c r="K32" i="5" s="1"/>
  <c r="H32" i="5"/>
  <c r="E32" i="5"/>
  <c r="I31" i="5"/>
  <c r="K31" i="5" s="1"/>
  <c r="H31" i="5"/>
  <c r="E31" i="5"/>
  <c r="I30" i="5"/>
  <c r="K30" i="5" s="1"/>
  <c r="H30" i="5"/>
  <c r="E30" i="5"/>
  <c r="I29" i="5"/>
  <c r="K29" i="5" s="1"/>
  <c r="H29" i="5"/>
  <c r="E29" i="5"/>
  <c r="E28" i="5"/>
  <c r="H27" i="5"/>
  <c r="E27" i="5"/>
  <c r="I27" i="5" s="1"/>
  <c r="K27" i="5" s="1"/>
  <c r="H26" i="5"/>
  <c r="E26" i="5"/>
  <c r="I26" i="5" s="1"/>
  <c r="K26" i="5" s="1"/>
  <c r="H25" i="5"/>
  <c r="E25" i="5"/>
  <c r="I25" i="5" s="1"/>
  <c r="K25" i="5" s="1"/>
  <c r="H24" i="5"/>
  <c r="E24" i="5"/>
  <c r="I24" i="5" s="1"/>
  <c r="K24" i="5" s="1"/>
  <c r="H23" i="5"/>
  <c r="E23" i="5"/>
  <c r="I23" i="5" s="1"/>
  <c r="K23" i="5" s="1"/>
  <c r="H22" i="5"/>
  <c r="E22" i="5"/>
  <c r="I22" i="5" s="1"/>
  <c r="K22" i="5" s="1"/>
  <c r="H21" i="5"/>
  <c r="E21" i="5"/>
  <c r="I21" i="5" s="1"/>
  <c r="K21" i="5" s="1"/>
  <c r="H20" i="5"/>
  <c r="E20" i="5"/>
  <c r="I20" i="5" s="1"/>
  <c r="K20" i="5" s="1"/>
  <c r="H19" i="5"/>
  <c r="E19" i="5"/>
  <c r="I19" i="5" s="1"/>
  <c r="K19" i="5" s="1"/>
  <c r="E18" i="5"/>
  <c r="H17" i="5"/>
  <c r="E17" i="5"/>
  <c r="I17" i="5" s="1"/>
  <c r="H16" i="5"/>
  <c r="E16" i="5"/>
  <c r="I16" i="5" s="1"/>
  <c r="H15" i="5"/>
  <c r="E15" i="5"/>
  <c r="I15" i="5" s="1"/>
  <c r="H14" i="5"/>
  <c r="E14" i="5"/>
  <c r="I14" i="5" s="1"/>
  <c r="H13" i="5"/>
  <c r="E13" i="5"/>
  <c r="I13" i="5" s="1"/>
  <c r="H12" i="5"/>
  <c r="E12" i="5"/>
  <c r="I12" i="5" s="1"/>
  <c r="K12" i="5" l="1"/>
  <c r="K14" i="5"/>
  <c r="K16" i="5"/>
  <c r="K36" i="5"/>
  <c r="K38" i="5"/>
  <c r="K40" i="5"/>
  <c r="K13" i="5"/>
  <c r="K15" i="5"/>
  <c r="K17" i="5"/>
  <c r="I47" i="4" l="1"/>
  <c r="H47" i="4"/>
  <c r="K47" i="4" s="1"/>
  <c r="H46" i="4"/>
  <c r="K46" i="4" s="1"/>
  <c r="K44" i="4"/>
  <c r="H44" i="4"/>
  <c r="H43" i="4"/>
  <c r="K43" i="4" s="1"/>
  <c r="K42" i="4"/>
  <c r="H42" i="4"/>
  <c r="H41" i="4"/>
  <c r="K41" i="4" s="1"/>
  <c r="K40" i="4"/>
  <c r="H40" i="4"/>
  <c r="H39" i="4"/>
  <c r="K39" i="4" s="1"/>
  <c r="K38" i="4"/>
  <c r="H38" i="4"/>
  <c r="H37" i="4"/>
  <c r="K37" i="4" s="1"/>
  <c r="K36" i="4"/>
  <c r="H36" i="4"/>
  <c r="H35" i="4"/>
  <c r="K35" i="4" s="1"/>
  <c r="K34" i="4"/>
  <c r="H34" i="4"/>
  <c r="H33" i="4"/>
  <c r="K33" i="4" s="1"/>
  <c r="K31" i="4"/>
  <c r="H31" i="4"/>
  <c r="I30" i="4"/>
  <c r="H30" i="4"/>
  <c r="K30" i="4" s="1"/>
  <c r="K29" i="4"/>
  <c r="H29" i="4"/>
  <c r="I28" i="4"/>
  <c r="H28" i="4"/>
  <c r="K28" i="4" s="1"/>
  <c r="I27" i="4"/>
  <c r="H27" i="4"/>
  <c r="K27" i="4" s="1"/>
  <c r="K26" i="4"/>
  <c r="I26" i="4"/>
  <c r="H26" i="4"/>
  <c r="K25" i="4"/>
  <c r="I25" i="4"/>
  <c r="H25" i="4"/>
  <c r="I24" i="4"/>
  <c r="H24" i="4"/>
  <c r="K24" i="4" s="1"/>
  <c r="I21" i="4"/>
  <c r="H21" i="4"/>
  <c r="K21" i="4" s="1"/>
  <c r="K20" i="4"/>
  <c r="I20" i="4"/>
  <c r="H20" i="4"/>
  <c r="K19" i="4"/>
  <c r="H19" i="4"/>
  <c r="H18" i="4"/>
  <c r="K18" i="4" s="1"/>
  <c r="K16" i="4"/>
  <c r="I16" i="4"/>
  <c r="I15" i="4"/>
  <c r="K15" i="4" s="1"/>
  <c r="K14" i="4"/>
  <c r="H14" i="4"/>
  <c r="H13" i="4"/>
  <c r="K13" i="4" s="1"/>
  <c r="K12" i="4"/>
  <c r="H12" i="4"/>
  <c r="K13" i="11" l="1"/>
  <c r="K12" i="11"/>
  <c r="K11" i="11"/>
  <c r="K10" i="11"/>
  <c r="K57" i="10"/>
  <c r="H57" i="10"/>
  <c r="H55" i="10"/>
  <c r="K55" i="10" s="1"/>
  <c r="K54" i="10"/>
  <c r="H54" i="10"/>
  <c r="H53" i="10"/>
  <c r="K53" i="10" s="1"/>
  <c r="K52" i="10"/>
  <c r="H52" i="10"/>
  <c r="H50" i="10"/>
  <c r="K50" i="10" s="1"/>
  <c r="K49" i="10"/>
  <c r="H49" i="10"/>
  <c r="H48" i="10"/>
  <c r="K48" i="10" s="1"/>
  <c r="K47" i="10"/>
  <c r="H47" i="10"/>
  <c r="H46" i="10"/>
  <c r="K46" i="10" s="1"/>
  <c r="K45" i="10"/>
  <c r="H45" i="10"/>
  <c r="H44" i="10"/>
  <c r="K44" i="10" s="1"/>
  <c r="K43" i="10"/>
  <c r="H43" i="10"/>
  <c r="H42" i="10"/>
  <c r="K42" i="10" s="1"/>
  <c r="K40" i="10"/>
  <c r="H40" i="10"/>
  <c r="H39" i="10"/>
  <c r="K39" i="10" s="1"/>
  <c r="K38" i="10"/>
  <c r="H38" i="10"/>
  <c r="H36" i="10"/>
  <c r="K36" i="10" s="1"/>
  <c r="K33" i="10"/>
  <c r="H33" i="10"/>
  <c r="H32" i="10"/>
  <c r="K32" i="10" s="1"/>
  <c r="K30" i="10"/>
  <c r="H30" i="10"/>
  <c r="H27" i="10"/>
  <c r="K27" i="10" s="1"/>
  <c r="K26" i="10"/>
  <c r="H26" i="10"/>
  <c r="H25" i="10"/>
  <c r="K25" i="10" s="1"/>
  <c r="K24" i="10"/>
  <c r="H24" i="10"/>
  <c r="H22" i="10"/>
  <c r="K22" i="10" s="1"/>
  <c r="K21" i="10"/>
  <c r="H21" i="10"/>
  <c r="H20" i="10"/>
  <c r="K20" i="10" s="1"/>
  <c r="K19" i="10"/>
  <c r="H19" i="10"/>
  <c r="H18" i="10"/>
  <c r="K18" i="10" s="1"/>
  <c r="K16" i="10"/>
  <c r="H16" i="10"/>
  <c r="H15" i="10"/>
  <c r="K15" i="10" s="1"/>
  <c r="K14" i="10"/>
  <c r="H14" i="10"/>
  <c r="H12" i="10"/>
  <c r="K12" i="10" s="1"/>
  <c r="K166" i="9" l="1"/>
  <c r="J166" i="9"/>
  <c r="I166" i="9"/>
  <c r="H166" i="9"/>
  <c r="K165" i="9"/>
  <c r="J165" i="9"/>
  <c r="I165" i="9"/>
  <c r="H165" i="9"/>
  <c r="K164" i="9"/>
  <c r="J164" i="9"/>
  <c r="I164" i="9"/>
  <c r="H164" i="9"/>
  <c r="K163" i="9"/>
  <c r="J163" i="9"/>
  <c r="I163" i="9"/>
  <c r="H163" i="9"/>
  <c r="K162" i="9"/>
  <c r="J162" i="9"/>
  <c r="I162" i="9"/>
  <c r="H162" i="9"/>
  <c r="K161" i="9"/>
  <c r="J161" i="9"/>
  <c r="I161" i="9"/>
  <c r="H161" i="9"/>
  <c r="K160" i="9"/>
  <c r="J160" i="9"/>
  <c r="I160" i="9"/>
  <c r="H160" i="9"/>
  <c r="K159" i="9"/>
  <c r="J159" i="9"/>
  <c r="I159" i="9"/>
  <c r="H159" i="9"/>
  <c r="K158" i="9"/>
  <c r="J158" i="9"/>
  <c r="I158" i="9"/>
  <c r="H158" i="9"/>
  <c r="K157" i="9"/>
  <c r="J157" i="9"/>
  <c r="I157" i="9"/>
  <c r="H157" i="9"/>
  <c r="K156" i="9"/>
  <c r="J156" i="9"/>
  <c r="I156" i="9"/>
  <c r="H156" i="9"/>
  <c r="K155" i="9"/>
  <c r="J155" i="9"/>
  <c r="I155" i="9"/>
  <c r="H155" i="9"/>
  <c r="K154" i="9"/>
  <c r="J154" i="9"/>
  <c r="I154" i="9"/>
  <c r="H154" i="9"/>
  <c r="K153" i="9"/>
  <c r="J153" i="9"/>
  <c r="I153" i="9"/>
  <c r="H153" i="9"/>
  <c r="K152" i="9"/>
  <c r="J152" i="9"/>
  <c r="I152" i="9"/>
  <c r="H152" i="9"/>
  <c r="K151" i="9"/>
  <c r="J151" i="9"/>
  <c r="I151" i="9"/>
  <c r="H151" i="9"/>
  <c r="K150" i="9"/>
  <c r="J150" i="9"/>
  <c r="I150" i="9"/>
  <c r="H150" i="9"/>
  <c r="K149" i="9"/>
  <c r="J149" i="9"/>
  <c r="I149" i="9"/>
  <c r="H149" i="9"/>
  <c r="K148" i="9"/>
  <c r="J148" i="9"/>
  <c r="I148" i="9"/>
  <c r="H148" i="9"/>
  <c r="K147" i="9"/>
  <c r="J147" i="9"/>
  <c r="I147" i="9"/>
  <c r="H147" i="9"/>
  <c r="K146" i="9"/>
  <c r="J146" i="9"/>
  <c r="I146" i="9"/>
  <c r="H146" i="9"/>
  <c r="K145" i="9"/>
  <c r="J145" i="9"/>
  <c r="I145" i="9"/>
  <c r="H145" i="9"/>
  <c r="K144" i="9"/>
  <c r="J144" i="9"/>
  <c r="I144" i="9"/>
  <c r="H144" i="9"/>
  <c r="K143" i="9"/>
  <c r="J143" i="9"/>
  <c r="I143" i="9"/>
  <c r="H143" i="9"/>
  <c r="K142" i="9"/>
  <c r="J142" i="9"/>
  <c r="I142" i="9"/>
  <c r="H142" i="9"/>
  <c r="K141" i="9"/>
  <c r="J141" i="9"/>
  <c r="I141" i="9"/>
  <c r="H141" i="9"/>
  <c r="K140" i="9"/>
  <c r="J140" i="9"/>
  <c r="I140" i="9"/>
  <c r="H140" i="9"/>
  <c r="K139" i="9"/>
  <c r="J139" i="9"/>
  <c r="I139" i="9"/>
  <c r="H139" i="9"/>
  <c r="K138" i="9"/>
  <c r="J138" i="9"/>
  <c r="I138" i="9"/>
  <c r="H138" i="9"/>
  <c r="K137" i="9"/>
  <c r="J137" i="9"/>
  <c r="I137" i="9"/>
  <c r="H137" i="9"/>
  <c r="K136" i="9"/>
  <c r="J136" i="9"/>
  <c r="I136" i="9"/>
  <c r="H136" i="9"/>
  <c r="K135" i="9"/>
  <c r="J135" i="9"/>
  <c r="I135" i="9"/>
  <c r="H135" i="9"/>
  <c r="K134" i="9"/>
  <c r="J134" i="9"/>
  <c r="I134" i="9"/>
  <c r="H134" i="9"/>
  <c r="K133" i="9"/>
  <c r="J133" i="9"/>
  <c r="I133" i="9"/>
  <c r="H133" i="9"/>
  <c r="K132" i="9"/>
  <c r="J132" i="9"/>
  <c r="I132" i="9"/>
  <c r="H132" i="9"/>
  <c r="K131" i="9"/>
  <c r="J131" i="9"/>
  <c r="I131" i="9"/>
  <c r="H131" i="9"/>
  <c r="K130" i="9"/>
  <c r="J130" i="9"/>
  <c r="I130" i="9"/>
  <c r="H130" i="9"/>
  <c r="K129" i="9"/>
  <c r="J129" i="9"/>
  <c r="I129" i="9"/>
  <c r="H129" i="9"/>
  <c r="K128" i="9"/>
  <c r="J128" i="9"/>
  <c r="I128" i="9"/>
  <c r="H128" i="9"/>
  <c r="K127" i="9"/>
  <c r="J127" i="9"/>
  <c r="I127" i="9"/>
  <c r="H127" i="9"/>
  <c r="K126" i="9"/>
  <c r="J126" i="9"/>
  <c r="I126" i="9"/>
  <c r="H126" i="9"/>
  <c r="K125" i="9"/>
  <c r="J125" i="9"/>
  <c r="I125" i="9"/>
  <c r="H125" i="9"/>
  <c r="K124" i="9"/>
  <c r="J124" i="9"/>
  <c r="I124" i="9"/>
  <c r="H124" i="9"/>
  <c r="K123" i="9"/>
  <c r="J123" i="9"/>
  <c r="I123" i="9"/>
  <c r="H123" i="9"/>
  <c r="K122" i="9"/>
  <c r="J122" i="9"/>
  <c r="I122" i="9"/>
  <c r="H122" i="9"/>
  <c r="K121" i="9"/>
  <c r="J121" i="9"/>
  <c r="I121" i="9"/>
  <c r="H121" i="9"/>
  <c r="K120" i="9"/>
  <c r="J120" i="9"/>
  <c r="I120" i="9"/>
  <c r="H120" i="9"/>
  <c r="K119" i="9"/>
  <c r="J119" i="9"/>
  <c r="I119" i="9"/>
  <c r="H119" i="9"/>
  <c r="K118" i="9"/>
  <c r="J118" i="9"/>
  <c r="I118" i="9"/>
  <c r="H118" i="9"/>
  <c r="K117" i="9"/>
  <c r="J117" i="9"/>
  <c r="I117" i="9"/>
  <c r="H117" i="9"/>
  <c r="K116" i="9"/>
  <c r="J116" i="9"/>
  <c r="I116" i="9"/>
  <c r="H116" i="9"/>
  <c r="K115" i="9"/>
  <c r="J115" i="9"/>
  <c r="I115" i="9"/>
  <c r="H115" i="9"/>
  <c r="K114" i="9"/>
  <c r="J114" i="9"/>
  <c r="I114" i="9"/>
  <c r="H114" i="9"/>
  <c r="K113" i="9"/>
  <c r="J113" i="9"/>
  <c r="I113" i="9"/>
  <c r="H113" i="9"/>
  <c r="K112" i="9"/>
  <c r="J112" i="9"/>
  <c r="I112" i="9"/>
  <c r="H112" i="9"/>
  <c r="K111" i="9"/>
  <c r="J111" i="9"/>
  <c r="I111" i="9"/>
  <c r="H111" i="9"/>
  <c r="K110" i="9"/>
  <c r="J110" i="9"/>
  <c r="I110" i="9"/>
  <c r="H110" i="9"/>
  <c r="K109" i="9"/>
  <c r="J109" i="9"/>
  <c r="I109" i="9"/>
  <c r="H109" i="9"/>
  <c r="K108" i="9"/>
  <c r="J108" i="9"/>
  <c r="I108" i="9"/>
  <c r="H108" i="9"/>
  <c r="K107" i="9"/>
  <c r="J107" i="9"/>
  <c r="I107" i="9"/>
  <c r="H107" i="9"/>
  <c r="K106" i="9"/>
  <c r="J106" i="9"/>
  <c r="I106" i="9"/>
  <c r="H106" i="9"/>
  <c r="K105" i="9"/>
  <c r="J105" i="9"/>
  <c r="I105" i="9"/>
  <c r="H105" i="9"/>
  <c r="K104" i="9"/>
  <c r="J104" i="9"/>
  <c r="I104" i="9"/>
  <c r="H104" i="9"/>
  <c r="K103" i="9"/>
  <c r="J103" i="9"/>
  <c r="I103" i="9"/>
  <c r="H103" i="9"/>
  <c r="K102" i="9"/>
  <c r="I102" i="9"/>
  <c r="H102" i="9"/>
  <c r="I101" i="9"/>
  <c r="K101" i="9" s="1"/>
  <c r="H101" i="9"/>
  <c r="J100" i="9"/>
  <c r="I100" i="9"/>
  <c r="H100" i="9"/>
  <c r="K100" i="9" s="1"/>
  <c r="J99" i="9"/>
  <c r="I99" i="9"/>
  <c r="H99" i="9"/>
  <c r="K99" i="9" s="1"/>
  <c r="J98" i="9"/>
  <c r="I98" i="9"/>
  <c r="H98" i="9"/>
  <c r="K98" i="9" s="1"/>
  <c r="J97" i="9"/>
  <c r="I97" i="9"/>
  <c r="H97" i="9"/>
  <c r="K97" i="9" s="1"/>
  <c r="J96" i="9"/>
  <c r="I96" i="9"/>
  <c r="H96" i="9"/>
  <c r="K96" i="9" s="1"/>
  <c r="J95" i="9"/>
  <c r="I95" i="9"/>
  <c r="H95" i="9"/>
  <c r="K95" i="9" s="1"/>
  <c r="J94" i="9"/>
  <c r="I94" i="9"/>
  <c r="H94" i="9"/>
  <c r="K94" i="9" s="1"/>
  <c r="J93" i="9"/>
  <c r="I93" i="9"/>
  <c r="H93" i="9"/>
  <c r="K93" i="9" s="1"/>
  <c r="J92" i="9"/>
  <c r="I92" i="9"/>
  <c r="H92" i="9"/>
  <c r="K92" i="9" s="1"/>
  <c r="J91" i="9"/>
  <c r="I91" i="9"/>
  <c r="H91" i="9"/>
  <c r="K91" i="9" s="1"/>
  <c r="J90" i="9"/>
  <c r="I90" i="9"/>
  <c r="H90" i="9"/>
  <c r="K90" i="9" s="1"/>
  <c r="J89" i="9"/>
  <c r="I89" i="9"/>
  <c r="H89" i="9"/>
  <c r="K89" i="9" s="1"/>
  <c r="J88" i="9"/>
  <c r="I88" i="9"/>
  <c r="H88" i="9"/>
  <c r="K88" i="9" s="1"/>
  <c r="J87" i="9"/>
  <c r="I87" i="9"/>
  <c r="H87" i="9"/>
  <c r="K87" i="9" s="1"/>
  <c r="J86" i="9"/>
  <c r="I86" i="9"/>
  <c r="H86" i="9"/>
  <c r="K86" i="9" s="1"/>
  <c r="J85" i="9"/>
  <c r="I85" i="9"/>
  <c r="H85" i="9"/>
  <c r="K85" i="9" s="1"/>
  <c r="J84" i="9"/>
  <c r="I84" i="9"/>
  <c r="H84" i="9"/>
  <c r="K84" i="9" s="1"/>
  <c r="J83" i="9"/>
  <c r="I83" i="9"/>
  <c r="H83" i="9"/>
  <c r="K83" i="9" s="1"/>
  <c r="J82" i="9"/>
  <c r="I82" i="9"/>
  <c r="H82" i="9"/>
  <c r="K82" i="9" s="1"/>
  <c r="J81" i="9"/>
  <c r="I81" i="9"/>
  <c r="H81" i="9"/>
  <c r="K81" i="9" s="1"/>
  <c r="J80" i="9"/>
  <c r="I80" i="9"/>
  <c r="H80" i="9"/>
  <c r="K80" i="9" s="1"/>
  <c r="J79" i="9"/>
  <c r="I79" i="9"/>
  <c r="H79" i="9"/>
  <c r="K79" i="9" s="1"/>
  <c r="J78" i="9"/>
  <c r="I78" i="9"/>
  <c r="H78" i="9"/>
  <c r="K78" i="9" s="1"/>
  <c r="J77" i="9"/>
  <c r="I77" i="9"/>
  <c r="H77" i="9"/>
  <c r="K77" i="9" s="1"/>
  <c r="J76" i="9"/>
  <c r="I76" i="9"/>
  <c r="H76" i="9"/>
  <c r="K76" i="9" s="1"/>
  <c r="J75" i="9"/>
  <c r="I75" i="9"/>
  <c r="H75" i="9"/>
  <c r="K75" i="9" s="1"/>
  <c r="J74" i="9"/>
  <c r="I74" i="9"/>
  <c r="H74" i="9"/>
  <c r="K74" i="9" s="1"/>
  <c r="J73" i="9"/>
  <c r="I73" i="9"/>
  <c r="H73" i="9"/>
  <c r="K73" i="9" s="1"/>
  <c r="J72" i="9"/>
  <c r="I72" i="9"/>
  <c r="H72" i="9"/>
  <c r="K72" i="9" s="1"/>
  <c r="J71" i="9"/>
  <c r="I71" i="9"/>
  <c r="H71" i="9"/>
  <c r="K71" i="9" s="1"/>
  <c r="J70" i="9"/>
  <c r="I70" i="9"/>
  <c r="H70" i="9"/>
  <c r="K70" i="9" s="1"/>
  <c r="J69" i="9"/>
  <c r="I69" i="9"/>
  <c r="H69" i="9"/>
  <c r="K69" i="9" s="1"/>
  <c r="J68" i="9"/>
  <c r="I68" i="9"/>
  <c r="H68" i="9"/>
  <c r="K68" i="9" s="1"/>
  <c r="J67" i="9"/>
  <c r="I67" i="9"/>
  <c r="H67" i="9"/>
  <c r="K67" i="9" s="1"/>
  <c r="J66" i="9"/>
  <c r="I66" i="9"/>
  <c r="H66" i="9"/>
  <c r="K66" i="9" s="1"/>
  <c r="J65" i="9"/>
  <c r="I65" i="9"/>
  <c r="H65" i="9"/>
  <c r="K65" i="9" s="1"/>
  <c r="J64" i="9"/>
  <c r="I64" i="9"/>
  <c r="H64" i="9"/>
  <c r="K64" i="9" s="1"/>
  <c r="J63" i="9"/>
  <c r="I63" i="9"/>
  <c r="H63" i="9"/>
  <c r="K63" i="9" s="1"/>
  <c r="J62" i="9"/>
  <c r="I62" i="9"/>
  <c r="H62" i="9"/>
  <c r="K62" i="9" s="1"/>
  <c r="J61" i="9"/>
  <c r="I61" i="9"/>
  <c r="H61" i="9"/>
  <c r="K61" i="9" s="1"/>
  <c r="J60" i="9"/>
  <c r="I60" i="9"/>
  <c r="H60" i="9"/>
  <c r="K60" i="9" s="1"/>
  <c r="J59" i="9"/>
  <c r="I59" i="9"/>
  <c r="H59" i="9"/>
  <c r="K59" i="9" s="1"/>
  <c r="J58" i="9"/>
  <c r="I58" i="9"/>
  <c r="H58" i="9"/>
  <c r="K58" i="9" s="1"/>
  <c r="J57" i="9"/>
  <c r="I57" i="9"/>
  <c r="H57" i="9"/>
  <c r="K57" i="9" s="1"/>
  <c r="J56" i="9"/>
  <c r="I56" i="9"/>
  <c r="H56" i="9"/>
  <c r="K56" i="9" s="1"/>
  <c r="J55" i="9"/>
  <c r="I55" i="9"/>
  <c r="H55" i="9"/>
  <c r="K55" i="9" s="1"/>
  <c r="J54" i="9"/>
  <c r="I54" i="9"/>
  <c r="H54" i="9"/>
  <c r="K54" i="9" s="1"/>
  <c r="J53" i="9"/>
  <c r="I53" i="9"/>
  <c r="H53" i="9"/>
  <c r="K53" i="9" s="1"/>
  <c r="J52" i="9"/>
  <c r="I52" i="9"/>
  <c r="H52" i="9"/>
  <c r="K52" i="9" s="1"/>
  <c r="J51" i="9"/>
  <c r="I51" i="9"/>
  <c r="H51" i="9"/>
  <c r="K51" i="9" s="1"/>
  <c r="J50" i="9"/>
  <c r="I50" i="9"/>
  <c r="H50" i="9"/>
  <c r="K50" i="9" s="1"/>
  <c r="J49" i="9"/>
  <c r="I49" i="9"/>
  <c r="H49" i="9"/>
  <c r="K49" i="9" s="1"/>
  <c r="J48" i="9"/>
  <c r="I48" i="9"/>
  <c r="H48" i="9"/>
  <c r="K48" i="9" s="1"/>
  <c r="I47" i="9"/>
  <c r="H47" i="9"/>
  <c r="K47" i="9" s="1"/>
  <c r="J46" i="9"/>
  <c r="I46" i="9"/>
  <c r="H46" i="9"/>
  <c r="K46" i="9" s="1"/>
  <c r="J45" i="9"/>
  <c r="I45" i="9"/>
  <c r="H45" i="9"/>
  <c r="K45" i="9" s="1"/>
  <c r="J44" i="9"/>
  <c r="I44" i="9"/>
  <c r="H44" i="9"/>
  <c r="K44" i="9" s="1"/>
  <c r="J43" i="9"/>
  <c r="I43" i="9"/>
  <c r="H43" i="9"/>
  <c r="K43" i="9" s="1"/>
  <c r="J42" i="9"/>
  <c r="I42" i="9"/>
  <c r="H42" i="9"/>
  <c r="K42" i="9" s="1"/>
  <c r="J41" i="9"/>
  <c r="I41" i="9"/>
  <c r="H41" i="9"/>
  <c r="K41" i="9" s="1"/>
  <c r="J40" i="9"/>
  <c r="I40" i="9"/>
  <c r="H40" i="9"/>
  <c r="K40" i="9" s="1"/>
  <c r="J39" i="9"/>
  <c r="I39" i="9"/>
  <c r="H39" i="9"/>
  <c r="K39" i="9" s="1"/>
  <c r="J38" i="9"/>
  <c r="I38" i="9"/>
  <c r="H38" i="9"/>
  <c r="K38" i="9" s="1"/>
  <c r="J37" i="9"/>
  <c r="I37" i="9"/>
  <c r="H37" i="9"/>
  <c r="K37" i="9" s="1"/>
  <c r="J36" i="9"/>
  <c r="I36" i="9"/>
  <c r="H36" i="9"/>
  <c r="K36" i="9" s="1"/>
  <c r="J35" i="9"/>
  <c r="I35" i="9"/>
  <c r="H35" i="9"/>
  <c r="K35" i="9" s="1"/>
  <c r="J34" i="9"/>
  <c r="I34" i="9"/>
  <c r="H34" i="9"/>
  <c r="K34" i="9" s="1"/>
  <c r="J33" i="9"/>
  <c r="I33" i="9"/>
  <c r="H33" i="9"/>
  <c r="K33" i="9" s="1"/>
  <c r="J32" i="9"/>
  <c r="I32" i="9"/>
  <c r="H32" i="9"/>
  <c r="K32" i="9" s="1"/>
  <c r="J31" i="9"/>
  <c r="I31" i="9"/>
  <c r="H31" i="9"/>
  <c r="K31" i="9" s="1"/>
  <c r="J30" i="9"/>
  <c r="I30" i="9"/>
  <c r="H30" i="9"/>
  <c r="K30" i="9" s="1"/>
  <c r="J29" i="9"/>
  <c r="I29" i="9"/>
  <c r="H29" i="9"/>
  <c r="K29" i="9" s="1"/>
  <c r="J28" i="9"/>
  <c r="I28" i="9"/>
  <c r="H28" i="9"/>
  <c r="K28" i="9" s="1"/>
  <c r="J27" i="9"/>
  <c r="I27" i="9"/>
  <c r="H27" i="9"/>
  <c r="K27" i="9" s="1"/>
  <c r="J26" i="9"/>
  <c r="I26" i="9"/>
  <c r="H26" i="9"/>
  <c r="K26" i="9" s="1"/>
  <c r="J25" i="9"/>
  <c r="I25" i="9"/>
  <c r="H25" i="9"/>
  <c r="K25" i="9" s="1"/>
  <c r="J24" i="9"/>
  <c r="I24" i="9"/>
  <c r="H24" i="9"/>
  <c r="K24" i="9" s="1"/>
  <c r="J23" i="9"/>
  <c r="I23" i="9"/>
  <c r="H23" i="9"/>
  <c r="K23" i="9" s="1"/>
  <c r="J22" i="9"/>
  <c r="I22" i="9"/>
  <c r="H22" i="9"/>
  <c r="K22" i="9" s="1"/>
  <c r="J21" i="9"/>
  <c r="I21" i="9"/>
  <c r="H21" i="9"/>
  <c r="K21" i="9" s="1"/>
  <c r="J20" i="9"/>
  <c r="I20" i="9"/>
  <c r="H20" i="9"/>
  <c r="K20" i="9" s="1"/>
  <c r="J19" i="9"/>
  <c r="I19" i="9"/>
  <c r="H19" i="9"/>
  <c r="K19" i="9" s="1"/>
  <c r="J18" i="9"/>
  <c r="I18" i="9"/>
  <c r="H18" i="9"/>
  <c r="K18" i="9" s="1"/>
  <c r="J17" i="9"/>
  <c r="I17" i="9"/>
  <c r="H17" i="9"/>
  <c r="K17" i="9" s="1"/>
  <c r="J16" i="9"/>
  <c r="I16" i="9"/>
  <c r="H16" i="9"/>
  <c r="K16" i="9" s="1"/>
  <c r="J15" i="9"/>
  <c r="I15" i="9"/>
  <c r="H15" i="9"/>
  <c r="K15" i="9" s="1"/>
  <c r="J14" i="9"/>
  <c r="I14" i="9"/>
  <c r="H14" i="9"/>
  <c r="K14" i="9" s="1"/>
  <c r="J13" i="9"/>
  <c r="I13" i="9"/>
  <c r="H13" i="9"/>
  <c r="K13" i="9" s="1"/>
  <c r="J12" i="9"/>
  <c r="I12" i="9"/>
  <c r="H12" i="9"/>
  <c r="K12" i="9" s="1"/>
  <c r="J11" i="9"/>
  <c r="I11" i="9"/>
  <c r="J10" i="9"/>
  <c r="I10" i="9"/>
  <c r="H87" i="1"/>
  <c r="K87" i="1" s="1"/>
  <c r="H86" i="1"/>
  <c r="K86" i="1" s="1"/>
  <c r="K85" i="1"/>
  <c r="H84" i="1"/>
  <c r="K84" i="1" s="1"/>
  <c r="K83" i="1"/>
  <c r="H83" i="1"/>
  <c r="K82" i="1"/>
  <c r="K81" i="1"/>
  <c r="K80" i="1"/>
  <c r="H80" i="1"/>
  <c r="H79" i="1"/>
  <c r="K79" i="1" s="1"/>
  <c r="K78" i="1"/>
  <c r="H78" i="1"/>
  <c r="H77" i="1"/>
  <c r="K77" i="1" s="1"/>
  <c r="K76" i="1"/>
  <c r="H76" i="1"/>
  <c r="H75" i="1"/>
  <c r="K75" i="1" s="1"/>
  <c r="K74" i="1"/>
  <c r="H74" i="1"/>
  <c r="K73" i="1"/>
  <c r="H72" i="1"/>
  <c r="K72" i="1" s="1"/>
  <c r="H71" i="1"/>
  <c r="K71" i="1" s="1"/>
  <c r="H70" i="1"/>
  <c r="K70" i="1" s="1"/>
  <c r="H69" i="1"/>
  <c r="K69" i="1" s="1"/>
  <c r="K68" i="1"/>
  <c r="K67" i="1"/>
  <c r="H67" i="1"/>
  <c r="H66" i="1"/>
  <c r="K66" i="1" s="1"/>
  <c r="K65" i="1"/>
  <c r="H65" i="1"/>
  <c r="K64" i="1"/>
  <c r="H63" i="1"/>
  <c r="K63" i="1" s="1"/>
  <c r="H62" i="1"/>
  <c r="K62" i="1" s="1"/>
  <c r="H61" i="1"/>
  <c r="K61" i="1" s="1"/>
  <c r="H60" i="1"/>
  <c r="K60" i="1" s="1"/>
  <c r="H59" i="1"/>
  <c r="K59" i="1" s="1"/>
  <c r="H58" i="1"/>
  <c r="K58" i="1" s="1"/>
  <c r="H57" i="1"/>
  <c r="K57" i="1" s="1"/>
  <c r="H56" i="1"/>
  <c r="K56" i="1" s="1"/>
  <c r="H55" i="1"/>
  <c r="K55" i="1" s="1"/>
  <c r="H54" i="1"/>
  <c r="K54" i="1" s="1"/>
  <c r="H53" i="1"/>
  <c r="K53" i="1" s="1"/>
  <c r="K52" i="1"/>
  <c r="K51" i="1"/>
  <c r="H50" i="1"/>
  <c r="K50" i="1" s="1"/>
  <c r="H49" i="1"/>
  <c r="K49" i="1" s="1"/>
  <c r="H48" i="1"/>
  <c r="K48" i="1" s="1"/>
  <c r="K47" i="1"/>
  <c r="H46" i="1"/>
  <c r="K46" i="1" s="1"/>
  <c r="K45" i="1"/>
  <c r="H45" i="1"/>
  <c r="H44" i="1"/>
  <c r="K44" i="1" s="1"/>
  <c r="K43" i="1"/>
  <c r="H43" i="1"/>
  <c r="K42" i="1"/>
  <c r="H41" i="1"/>
  <c r="K41" i="1" s="1"/>
  <c r="K40" i="1"/>
  <c r="K39" i="1"/>
  <c r="H38" i="1"/>
  <c r="K38" i="1" s="1"/>
  <c r="H37" i="1"/>
  <c r="K37" i="1" s="1"/>
  <c r="H36" i="1"/>
  <c r="K36" i="1" s="1"/>
  <c r="K35" i="1"/>
  <c r="I34" i="1"/>
  <c r="H34" i="1"/>
  <c r="K34" i="1" s="1"/>
  <c r="I33" i="1"/>
  <c r="H33" i="1"/>
  <c r="K33" i="1" s="1"/>
  <c r="K32" i="1"/>
  <c r="I32" i="1"/>
  <c r="H32" i="1"/>
  <c r="H31" i="1"/>
  <c r="K31" i="1" s="1"/>
  <c r="H30" i="1"/>
  <c r="K30" i="1" s="1"/>
  <c r="K29" i="1"/>
  <c r="K28" i="1"/>
  <c r="H28" i="1"/>
  <c r="H27" i="1"/>
  <c r="K27" i="1" s="1"/>
  <c r="K26" i="1"/>
  <c r="K25" i="1"/>
  <c r="H24" i="1"/>
  <c r="K24" i="1" s="1"/>
  <c r="K23" i="1"/>
  <c r="H23" i="1"/>
  <c r="H22" i="1"/>
  <c r="K22" i="1" s="1"/>
  <c r="K21" i="1"/>
  <c r="H20" i="1"/>
  <c r="K20" i="1" s="1"/>
  <c r="H19" i="1"/>
  <c r="K19" i="1" s="1"/>
  <c r="H18" i="1"/>
  <c r="K18" i="1" s="1"/>
  <c r="K17" i="1"/>
  <c r="K16" i="1"/>
  <c r="H15" i="1"/>
  <c r="K15" i="1" s="1"/>
  <c r="H14" i="1"/>
  <c r="K14" i="1" s="1"/>
  <c r="H13" i="1"/>
  <c r="K13" i="1" s="1"/>
  <c r="H12" i="1"/>
  <c r="K12" i="1" s="1"/>
  <c r="H11" i="1"/>
  <c r="K11" i="1" s="1"/>
  <c r="K10" i="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<sst xmlns="http://schemas.openxmlformats.org/spreadsheetml/2006/main" count="1816" uniqueCount="945">
  <si>
    <t>item</t>
  </si>
  <si>
    <t>descrição</t>
  </si>
  <si>
    <t>qtd licitada</t>
  </si>
  <si>
    <t>qtd aditada</t>
  </si>
  <si>
    <t>qtd suprimida</t>
  </si>
  <si>
    <t>unid</t>
  </si>
  <si>
    <t>SERVIÇOS PRELIMINARES</t>
  </si>
  <si>
    <t>Placa de identificação para obra</t>
  </si>
  <si>
    <t>M2</t>
  </si>
  <si>
    <t>M3</t>
  </si>
  <si>
    <t>1.</t>
  </si>
  <si>
    <t>1.1.</t>
  </si>
  <si>
    <t>1.1.1.</t>
  </si>
  <si>
    <t>1.1.2.</t>
  </si>
  <si>
    <t>1.1.3.</t>
  </si>
  <si>
    <t>1.1.4.</t>
  </si>
  <si>
    <t>Empresa Contratada</t>
  </si>
  <si>
    <t>Contrato</t>
  </si>
  <si>
    <t>Vigência</t>
  </si>
  <si>
    <t>val unit licitado</t>
  </si>
  <si>
    <t>val executado</t>
  </si>
  <si>
    <t>val aditado</t>
  </si>
  <si>
    <t>val suprimido</t>
  </si>
  <si>
    <t>val total acumulado</t>
  </si>
  <si>
    <t>RECAPEAMENTO ASFALTICO</t>
  </si>
  <si>
    <t>-</t>
  </si>
  <si>
    <t>2.1.</t>
  </si>
  <si>
    <t>2.1.1.</t>
  </si>
  <si>
    <t>2.1.2.</t>
  </si>
  <si>
    <t>2.1.3.</t>
  </si>
  <si>
    <t>2.1.4.</t>
  </si>
  <si>
    <t>CALÇADA</t>
  </si>
  <si>
    <t>Lastro de pedra britada</t>
  </si>
  <si>
    <t>Broca em concreto armado diâmetro de 20 cm - completa</t>
  </si>
  <si>
    <t>Armadura em barra de aço CA-50 (A ou B) fyk = 500 MPa</t>
  </si>
  <si>
    <t>Lançamento e adensamento de concreto ou massa em estrutura</t>
  </si>
  <si>
    <t>Plantio de grama esmeralda em placas (jardins e canteiros)</t>
  </si>
  <si>
    <t>Escavação manual em solo de 1ª e 2ª categoria em vala ou cava até 1,5 m</t>
  </si>
  <si>
    <t>Estaca escavada mecanicamente, diâmetro de 25 cm até 20 t</t>
  </si>
  <si>
    <t>Forma em madeira comum para fundação</t>
  </si>
  <si>
    <t>Concreto usinado, fck = 25 MPa</t>
  </si>
  <si>
    <t>Lançamento e adensamento de concreto ou massa em fundação</t>
  </si>
  <si>
    <t>1.2.</t>
  </si>
  <si>
    <t>1.2.1.</t>
  </si>
  <si>
    <t>1.2.2.</t>
  </si>
  <si>
    <t>1.2.3.</t>
  </si>
  <si>
    <t>1.3.</t>
  </si>
  <si>
    <t>1.3.1.</t>
  </si>
  <si>
    <t>1.3.2.</t>
  </si>
  <si>
    <t>1.4.</t>
  </si>
  <si>
    <t>1.4.1.</t>
  </si>
  <si>
    <t>1.4.2.</t>
  </si>
  <si>
    <t>1.4.3.</t>
  </si>
  <si>
    <t>2.2.</t>
  </si>
  <si>
    <t>2.2.1.</t>
  </si>
  <si>
    <t>2.2.2.</t>
  </si>
  <si>
    <t>2.2.3.</t>
  </si>
  <si>
    <t>2.2.4.</t>
  </si>
  <si>
    <t>2.2.5.</t>
  </si>
  <si>
    <t>2.2.6.</t>
  </si>
  <si>
    <t>2.3.</t>
  </si>
  <si>
    <t>2.3.1.</t>
  </si>
  <si>
    <t>m²</t>
  </si>
  <si>
    <t>UN</t>
  </si>
  <si>
    <t>M</t>
  </si>
  <si>
    <t>KG</t>
  </si>
  <si>
    <t>CJ</t>
  </si>
  <si>
    <t>PREFEITURA MUNICIPAL DE GUARIBA
ESTADO DE SÃO PAULO
CNPJ 48.664.304/0001-80</t>
  </si>
  <si>
    <t>Chapisco</t>
  </si>
  <si>
    <t>Reboco</t>
  </si>
  <si>
    <t>Esmalte à base água em superfície metálica, inclusive preparo</t>
  </si>
  <si>
    <t>TELHADO</t>
  </si>
  <si>
    <t>1.1.5.</t>
  </si>
  <si>
    <t>1.1.6.</t>
  </si>
  <si>
    <t>1.5.</t>
  </si>
  <si>
    <t>1.5.1.</t>
  </si>
  <si>
    <t>1.6.</t>
  </si>
  <si>
    <t>1.6.1.</t>
  </si>
  <si>
    <t>UNIDADE</t>
  </si>
  <si>
    <t>Demolição manual de revestimento em massa de piso</t>
  </si>
  <si>
    <t>PINTURA</t>
  </si>
  <si>
    <t>1.7.</t>
  </si>
  <si>
    <t>1.7.1.</t>
  </si>
  <si>
    <t>1.7.2.</t>
  </si>
  <si>
    <t>1.8.</t>
  </si>
  <si>
    <t>1.8.1.</t>
  </si>
  <si>
    <t>1.9.</t>
  </si>
  <si>
    <t>1.9.1.</t>
  </si>
  <si>
    <t>m</t>
  </si>
  <si>
    <t>RELATÓRIO FINAL DE EXECUÇÃO DE OBRA</t>
  </si>
  <si>
    <t>SIDINEI DA SILVA</t>
  </si>
  <si>
    <t>Engenheiro Civil</t>
  </si>
  <si>
    <t>_____________________________________</t>
  </si>
  <si>
    <t>Nº Contrato</t>
  </si>
  <si>
    <t>Nº Processo</t>
  </si>
  <si>
    <t>Tipo Modalidade / Nº</t>
  </si>
  <si>
    <t>A CONTRATAÇÃO DE EMPRESA, COM FORNECIMENTO DE MATERIAL E MÃO DE OBRA ESPECIALIZADA, PARA CONSTRUÇÃO DE UM ESPAÇO DE 110,00 M2 PARA O DEPARTAMENTO DE RECURSOS HUMANOS DA PREFEITURA MUNICIPAL DE GUARIBA, LOCALIZADO NA RUA SAMPAIO VIDAL, Nº 528, CENTRO – GUARIBA/SP, SOB REGIME DE EMPREITADA POR PREÇO GLOBAL.</t>
  </si>
  <si>
    <t>017/2025</t>
  </si>
  <si>
    <t>421/2024</t>
  </si>
  <si>
    <t>CONCORRÊNCIA ELETRÔNICA N° 021/2024</t>
  </si>
  <si>
    <t>17/03/2025 - 17/11/2025</t>
  </si>
  <si>
    <t>DEMOLIÇÕES E RETIRADAS</t>
  </si>
  <si>
    <r>
      <rPr>
        <sz val="10"/>
        <rFont val="Arial MT"/>
        <family val="2"/>
      </rPr>
      <t>1.1.0.1.</t>
    </r>
  </si>
  <si>
    <r>
      <rPr>
        <sz val="10"/>
        <rFont val="Arial MT"/>
        <family val="2"/>
      </rPr>
      <t>Demolição manual de revestimento em massa de piso</t>
    </r>
  </si>
  <si>
    <r>
      <rPr>
        <sz val="10"/>
        <rFont val="Arial MT"/>
        <family val="2"/>
      </rPr>
      <t>M2</t>
    </r>
  </si>
  <si>
    <r>
      <rPr>
        <sz val="10"/>
        <rFont val="Arial MT"/>
        <family val="2"/>
      </rPr>
      <t>1.1.0.2.</t>
    </r>
  </si>
  <si>
    <r>
      <rPr>
        <sz val="10"/>
        <rFont val="Arial MT"/>
        <family val="2"/>
      </rPr>
      <t>Demolição manual de alvenaria de elevação ou elemento vazado, incluindo
revestimento</t>
    </r>
  </si>
  <si>
    <r>
      <rPr>
        <sz val="10"/>
        <rFont val="Arial MT"/>
        <family val="2"/>
      </rPr>
      <t>M3</t>
    </r>
  </si>
  <si>
    <r>
      <rPr>
        <sz val="10"/>
        <rFont val="Arial MT"/>
        <family val="2"/>
      </rPr>
      <t>1.1.0.3.</t>
    </r>
  </si>
  <si>
    <r>
      <rPr>
        <sz val="10"/>
        <rFont val="Arial MT"/>
        <family val="2"/>
      </rPr>
      <t>DEMOLIÇÃO DE ARGAMASSAS, DE FORMA MANUAL, SEM
REAPROVEITAMENTO. AF_09/2023</t>
    </r>
  </si>
  <si>
    <r>
      <rPr>
        <sz val="10"/>
        <rFont val="Arial MT"/>
        <family val="2"/>
      </rPr>
      <t>1.1.0.4.</t>
    </r>
  </si>
  <si>
    <r>
      <rPr>
        <sz val="10"/>
        <rFont val="Arial MT"/>
        <family val="2"/>
      </rPr>
      <t>Demolição manual de forro qualquer, inclusive sistema de fixação/tarugamento</t>
    </r>
  </si>
  <si>
    <r>
      <rPr>
        <sz val="10"/>
        <rFont val="Arial MT"/>
        <family val="2"/>
      </rPr>
      <t>1.1.0.5.</t>
    </r>
  </si>
  <si>
    <r>
      <rPr>
        <sz val="10"/>
        <rFont val="Arial MT"/>
        <family val="2"/>
      </rPr>
      <t>Transporte de entulho, para distâncias superiores ao 3° km até o 5° km</t>
    </r>
  </si>
  <si>
    <t>ALVENARIA E ESTRUTURA</t>
  </si>
  <si>
    <t>FUNDAÇÃO</t>
  </si>
  <si>
    <r>
      <rPr>
        <sz val="10"/>
        <rFont val="Arial MT"/>
        <family val="2"/>
      </rPr>
      <t>1.2.1.1.</t>
    </r>
  </si>
  <si>
    <r>
      <rPr>
        <sz val="10"/>
        <rFont val="Arial MT"/>
        <family val="2"/>
      </rPr>
      <t>ESCAVAÇÃO MANUAL PARA VIGA BALDRAME OU SAPATA CORRIDA (INCLUINDO ESCAVAÇÃO PARA COLOCAÇÃO DE FÔRMAS). AF_01/2024</t>
    </r>
  </si>
  <si>
    <r>
      <rPr>
        <sz val="10"/>
        <rFont val="Arial MT"/>
        <family val="2"/>
      </rPr>
      <t>1.2.1.2.</t>
    </r>
  </si>
  <si>
    <r>
      <rPr>
        <sz val="10"/>
        <rFont val="Arial MT"/>
        <family val="2"/>
      </rPr>
      <t>CINTA DE AMARRAÇÃO DE ALVENARIA MOLDADA IN LOCO COM
UTILIZAÇÃO DE BLOCOS CANALETA, ESPESSURA DE *20* CM. AF_03/2024</t>
    </r>
  </si>
  <si>
    <r>
      <rPr>
        <sz val="10"/>
        <rFont val="Arial MT"/>
        <family val="2"/>
      </rPr>
      <t>M</t>
    </r>
  </si>
  <si>
    <r>
      <rPr>
        <sz val="10"/>
        <rFont val="Arial MT"/>
        <family val="2"/>
      </rPr>
      <t>1.2.1.3.</t>
    </r>
  </si>
  <si>
    <r>
      <rPr>
        <sz val="10"/>
        <rFont val="Arial MT"/>
        <family val="2"/>
      </rPr>
      <t>Impermeabilização em pintura de asfalto oxidado com solventes orgânicos,
sobre massa</t>
    </r>
  </si>
  <si>
    <t>PAREDES</t>
  </si>
  <si>
    <r>
      <rPr>
        <sz val="10"/>
        <rFont val="Arial MT"/>
        <family val="2"/>
      </rPr>
      <t>1.2.2.1.</t>
    </r>
  </si>
  <si>
    <r>
      <rPr>
        <sz val="10"/>
        <rFont val="Arial MT"/>
        <family val="2"/>
      </rPr>
      <t>Alvenaria de bloco cerâmico de vedação de 14 cm</t>
    </r>
  </si>
  <si>
    <r>
      <rPr>
        <sz val="10"/>
        <rFont val="Arial MT"/>
        <family val="2"/>
      </rPr>
      <t>1.2.2.2.</t>
    </r>
  </si>
  <si>
    <r>
      <rPr>
        <sz val="10"/>
        <rFont val="Arial MT"/>
        <family val="2"/>
      </rPr>
      <t>CINTA DE AMARRAÇÃO DE ALVENARIA MOLDADA IN LOCO COM UTILIZAÇÃO DE BLOCOS CANALETA, ESPESSURA DE *20* CM.
AF_03/2024</t>
    </r>
  </si>
  <si>
    <r>
      <rPr>
        <sz val="10"/>
        <rFont val="Arial MT"/>
        <family val="2"/>
      </rPr>
      <t>1.2.2.3.</t>
    </r>
  </si>
  <si>
    <r>
      <rPr>
        <sz val="10"/>
        <rFont val="Arial MT"/>
        <family val="2"/>
      </rPr>
      <t>Divisória em placas duplas de gesso acartonado, resistência ao fogo 60
minutos, espessura 98/48mm - 2ST / 2ST LM</t>
    </r>
  </si>
  <si>
    <t>ESQUADRIAS</t>
  </si>
  <si>
    <t>PORTAS</t>
  </si>
  <si>
    <r>
      <rPr>
        <sz val="10"/>
        <rFont val="Arial MT"/>
        <family val="2"/>
      </rPr>
      <t>1.3.1.1.</t>
    </r>
  </si>
  <si>
    <r>
      <rPr>
        <sz val="10"/>
        <rFont val="Arial MT"/>
        <family val="2"/>
      </rPr>
      <t>Porta lisa de madeira, interna, resistente a umidade "PIM RU", para acabamento em pintura, tipo acessível, padrão dimensional médio/pesado, com
ferragens, completo - 90 x 210 cm</t>
    </r>
  </si>
  <si>
    <r>
      <rPr>
        <sz val="10"/>
        <rFont val="Arial MT"/>
        <family val="2"/>
      </rPr>
      <t>UN</t>
    </r>
  </si>
  <si>
    <r>
      <rPr>
        <sz val="10"/>
        <rFont val="Arial MT"/>
        <family val="2"/>
      </rPr>
      <t>1.3.1.2.</t>
    </r>
  </si>
  <si>
    <r>
      <rPr>
        <sz val="10"/>
        <rFont val="Arial MT"/>
        <family val="2"/>
      </rPr>
      <t>Porta lisa de madeira, interna, resistente a umidade "PIM RU", para
acabamento em pintura, padrão dimensional médio/pesado, com ferragens, completo - 80 x 210 cm</t>
    </r>
  </si>
  <si>
    <t>JANELAS</t>
  </si>
  <si>
    <r>
      <rPr>
        <sz val="10"/>
        <rFont val="Arial MT"/>
        <family val="2"/>
      </rPr>
      <t>1.3.2.1.</t>
    </r>
  </si>
  <si>
    <r>
      <rPr>
        <sz val="10"/>
        <rFont val="Arial MT"/>
        <family val="2"/>
      </rPr>
      <t>Caixilho em alumínio basculante com vidro - branco</t>
    </r>
  </si>
  <si>
    <r>
      <rPr>
        <sz val="10"/>
        <rFont val="Arial MT"/>
        <family val="2"/>
      </rPr>
      <t>1.3.2.2.</t>
    </r>
  </si>
  <si>
    <r>
      <rPr>
        <sz val="10"/>
        <rFont val="Arial MT"/>
        <family val="2"/>
      </rPr>
      <t>JANELA FIXA DE ALUMÍNIO PARA VIDRO, COM VIDRO, BATENTE E FERRAGENS. EXCLUSIVE ACABAMENTO, ALIZAR E CONTRAMARCO.
FORNECIMENTO E INSTALAÇÃO. AF_12/2019</t>
    </r>
  </si>
  <si>
    <t>N/A</t>
  </si>
  <si>
    <t>GRADIL EM FERRO FIXADO EM VÃOS DE JANELAS, FORMADO POR BARRAS CHATAS DE 25X4,8 MM. AF_04/2019</t>
  </si>
  <si>
    <t>Pintura com esmalte alquídico em estrutura metálica</t>
  </si>
  <si>
    <t xml:space="preserve">BANCADA/ BANCA/ BALCAO/ TAMPO EM MARMORE BRANCO COMUM, POLIDO, LISO, ACABAMENTO RETO, E= *3* CM (SEM FUROS)                                                                                                                                                                                                                                                                                                                                                                                               </t>
  </si>
  <si>
    <t xml:space="preserve">M2    </t>
  </si>
  <si>
    <t>TELHAMENTO</t>
  </si>
  <si>
    <r>
      <rPr>
        <sz val="10"/>
        <rFont val="Arial MT"/>
        <family val="2"/>
      </rPr>
      <t>1.4.0.1.</t>
    </r>
  </si>
  <si>
    <r>
      <rPr>
        <sz val="10"/>
        <rFont val="Arial MT"/>
        <family val="2"/>
      </rPr>
      <t>Telhamento em chapa de aço com pintura poliéster, tipo sanduíche, espessura
de 0,50 mm, com poliestireno expandido</t>
    </r>
  </si>
  <si>
    <r>
      <rPr>
        <sz val="10"/>
        <rFont val="Arial MT"/>
        <family val="2"/>
      </rPr>
      <t>1.4.0.2.</t>
    </r>
  </si>
  <si>
    <r>
      <rPr>
        <sz val="10"/>
        <rFont val="Arial MT"/>
        <family val="2"/>
      </rPr>
      <t>CALHA EM CHAPA DE AÇO GALVANIZADO NÚMERO 24, DESENVOLVIMENTO DE 100 CM, INCLUSO TRANSPORTE VERTICAL.
AF_07/2019</t>
    </r>
  </si>
  <si>
    <r>
      <rPr>
        <sz val="10"/>
        <rFont val="Arial MT"/>
        <family val="2"/>
      </rPr>
      <t>1.4.0.3.</t>
    </r>
  </si>
  <si>
    <r>
      <rPr>
        <sz val="10"/>
        <rFont val="Arial MT"/>
        <family val="2"/>
      </rPr>
      <t>Estrutura em terças para telhas perfil trapezoidal</t>
    </r>
  </si>
  <si>
    <t>ACABAMENTOS</t>
  </si>
  <si>
    <t>FORRO</t>
  </si>
  <si>
    <r>
      <rPr>
        <sz val="10"/>
        <rFont val="Arial MT"/>
        <family val="2"/>
      </rPr>
      <t>1.5.1.1.</t>
    </r>
  </si>
  <si>
    <r>
      <rPr>
        <sz val="10"/>
        <rFont val="Arial MT"/>
        <family val="2"/>
      </rPr>
      <t>Forro em fibra mineral NRC 0.50, revestido em látex</t>
    </r>
  </si>
  <si>
    <t>1.5.2.</t>
  </si>
  <si>
    <t>PISO</t>
  </si>
  <si>
    <r>
      <rPr>
        <sz val="10"/>
        <rFont val="Arial MT"/>
        <family val="2"/>
      </rPr>
      <t>1.5.2.1.</t>
    </r>
  </si>
  <si>
    <r>
      <rPr>
        <sz val="10"/>
        <rFont val="Arial MT"/>
        <family val="2"/>
      </rPr>
      <t>Concreto usinado, fck = 20 MPa</t>
    </r>
  </si>
  <si>
    <r>
      <rPr>
        <sz val="10"/>
        <rFont val="Arial MT"/>
        <family val="2"/>
      </rPr>
      <t>1.5.2.2.</t>
    </r>
  </si>
  <si>
    <r>
      <rPr>
        <sz val="10"/>
        <rFont val="Arial MT"/>
        <family val="2"/>
      </rPr>
      <t>Nivelamento e regularização de superfície e desempeno mecânico através de
régua vibratória de pavimento em concreto</t>
    </r>
  </si>
  <si>
    <r>
      <rPr>
        <sz val="10"/>
        <rFont val="Arial MT"/>
        <family val="2"/>
      </rPr>
      <t>1.5.2.3.</t>
    </r>
  </si>
  <si>
    <r>
      <rPr>
        <sz val="10"/>
        <rFont val="Arial MT"/>
        <family val="2"/>
      </rPr>
      <t>Revestimento em porcelanato esmaltado acetinado para área interna e
ambiente com acesso ao exterior, grupo de absorção BIa, resistência química B, assentado com argamassa colante industrializada, rejuntado</t>
    </r>
  </si>
  <si>
    <r>
      <rPr>
        <sz val="10"/>
        <rFont val="Arial MT"/>
        <family val="2"/>
      </rPr>
      <t>1.5.2.4.</t>
    </r>
  </si>
  <si>
    <r>
      <rPr>
        <sz val="10"/>
        <rFont val="Arial MT"/>
        <family val="2"/>
      </rPr>
      <t>Rodapé em porcelanato esmaltado acetinado para área interna e ambiente com
acesso ao exterior, grupo de absorção BIa, resistência química B, assentado com argamassa colante industrializada, rejuntado</t>
    </r>
  </si>
  <si>
    <t>1.5.3.</t>
  </si>
  <si>
    <t>REVESTIMENTOS</t>
  </si>
  <si>
    <r>
      <rPr>
        <sz val="10"/>
        <rFont val="Arial MT"/>
        <family val="2"/>
      </rPr>
      <t>1.5.3.1.</t>
    </r>
  </si>
  <si>
    <r>
      <rPr>
        <sz val="10"/>
        <rFont val="Arial MT"/>
        <family val="2"/>
      </rPr>
      <t>Chapisco</t>
    </r>
  </si>
  <si>
    <r>
      <rPr>
        <sz val="10"/>
        <rFont val="Arial MT"/>
        <family val="2"/>
      </rPr>
      <t>1.5.3.2.</t>
    </r>
  </si>
  <si>
    <r>
      <rPr>
        <sz val="10"/>
        <rFont val="Arial MT"/>
        <family val="2"/>
      </rPr>
      <t>Reboco</t>
    </r>
  </si>
  <si>
    <r>
      <rPr>
        <sz val="10"/>
        <rFont val="Arial MT"/>
        <family val="2"/>
      </rPr>
      <t>1.5.3.3.</t>
    </r>
  </si>
  <si>
    <r>
      <rPr>
        <sz val="10"/>
        <rFont val="Arial MT"/>
        <family val="2"/>
      </rPr>
      <t>Impermeabilização em argamassa polimérica para umidade e água de
percolação</t>
    </r>
  </si>
  <si>
    <t>ELÉTRICA</t>
  </si>
  <si>
    <t>CAIXAS,TOMADAS E ILUMINAÇÃO</t>
  </si>
  <si>
    <r>
      <rPr>
        <sz val="10"/>
        <rFont val="Arial MT"/>
        <family val="2"/>
      </rPr>
      <t>1.6.1.1.</t>
    </r>
  </si>
  <si>
    <r>
      <rPr>
        <sz val="10"/>
        <rFont val="Arial MT"/>
        <family val="2"/>
      </rPr>
      <t>CAIXA RETANGULAR 4" X 2" BAIXA (0,30 M DO PISO), METÁLICA, INSTALADA EM PAREDE - FORNECIMENTO E INSTALAÇÃO. AF_03/2023</t>
    </r>
  </si>
  <si>
    <r>
      <rPr>
        <sz val="10"/>
        <rFont val="Arial MT"/>
        <family val="2"/>
      </rPr>
      <t>1.6.1.2.</t>
    </r>
  </si>
  <si>
    <r>
      <rPr>
        <sz val="10"/>
        <rFont val="Arial MT"/>
        <family val="2"/>
      </rPr>
      <t>CAIXA RETANGULAR 4" X 4" BAIXA (0,30 M DO PISO), PVC, INSTALADA EM
PAREDE - FORNECIMENTO E INSTALAÇÃO. AF_03/2023</t>
    </r>
  </si>
  <si>
    <r>
      <rPr>
        <sz val="10"/>
        <rFont val="Arial MT"/>
        <family val="2"/>
      </rPr>
      <t>1.6.1.3.</t>
    </r>
  </si>
  <si>
    <r>
      <rPr>
        <sz val="10"/>
        <rFont val="Arial MT"/>
        <family val="2"/>
      </rPr>
      <t>Switch Gigabit 24 portas com capacidade de 10/100/1000/Mbps</t>
    </r>
  </si>
  <si>
    <r>
      <rPr>
        <sz val="10"/>
        <rFont val="Arial MT"/>
        <family val="2"/>
      </rPr>
      <t>1.6.1.4.</t>
    </r>
  </si>
  <si>
    <r>
      <rPr>
        <sz val="10"/>
        <rFont val="Arial MT"/>
        <family val="2"/>
      </rPr>
      <t>INTERRUPTOR SIMPLES (1 MÓDULO), 10A/250V, INCLUINDO SUPORTE E
PLACA - FORNECIMENTO E INSTALAÇÃO. AF_03/2023</t>
    </r>
  </si>
  <si>
    <r>
      <rPr>
        <sz val="10"/>
        <rFont val="Arial MT"/>
        <family val="2"/>
      </rPr>
      <t>1.6.1.5.</t>
    </r>
  </si>
  <si>
    <r>
      <rPr>
        <sz val="10"/>
        <rFont val="Arial MT"/>
        <family val="2"/>
      </rPr>
      <t>INTERRUPTOR SIMPLES (3 MÓDULOS), 10A/250V, INCLUINDO SUPORTE E
PLACA - FORNECIMENTO E INSTALAÇÃO. AF_03/2023</t>
    </r>
  </si>
  <si>
    <r>
      <rPr>
        <sz val="10"/>
        <rFont val="Arial MT"/>
        <family val="2"/>
      </rPr>
      <t>1.6.1.6.</t>
    </r>
  </si>
  <si>
    <r>
      <rPr>
        <sz val="10"/>
        <rFont val="Arial MT"/>
        <family val="2"/>
      </rPr>
      <t>Luminária LED retangular de sobrepor com difusor translúcido, 4000 K, fluxo
luminoso de 3690 a 4800 lm, potência de 35 W a 41 W</t>
    </r>
  </si>
  <si>
    <r>
      <rPr>
        <sz val="10"/>
        <rFont val="Arial MT"/>
        <family val="2"/>
      </rPr>
      <t>1.6.1.7.</t>
    </r>
  </si>
  <si>
    <r>
      <rPr>
        <sz val="10"/>
        <rFont val="Arial MT"/>
        <family val="2"/>
      </rPr>
      <t>Lâmpada LED 13,5W, com base E-27, 1400 até 1510 lm</t>
    </r>
  </si>
  <si>
    <r>
      <rPr>
        <sz val="10"/>
        <rFont val="Arial MT"/>
        <family val="2"/>
      </rPr>
      <t>1.6.1.8.</t>
    </r>
  </si>
  <si>
    <r>
      <rPr>
        <sz val="10"/>
        <rFont val="Arial MT"/>
        <family val="2"/>
      </rPr>
      <t>TOMADA BAIXA DE EMBUTIR (2 MÓDULOS), 2P+T 20 A, INCLUINDO
SUPORTE E PLACA - FORNECIMENTO E INSTALAÇÃO. AF_03/2023</t>
    </r>
  </si>
  <si>
    <r>
      <rPr>
        <sz val="10"/>
        <rFont val="Arial MT"/>
        <family val="2"/>
      </rPr>
      <t>1.6.1.9.</t>
    </r>
  </si>
  <si>
    <r>
      <rPr>
        <sz val="10"/>
        <rFont val="Arial MT"/>
        <family val="2"/>
      </rPr>
      <t>TOMADA DE REDE RJ45 - FORNECIMENTO E INSTALAÇÃO. AF_11/2019</t>
    </r>
  </si>
  <si>
    <r>
      <rPr>
        <sz val="10"/>
        <rFont val="Arial MT"/>
        <family val="2"/>
      </rPr>
      <t>1.6.1.10.</t>
    </r>
  </si>
  <si>
    <r>
      <rPr>
        <sz val="10"/>
        <rFont val="Arial MT"/>
        <family val="2"/>
      </rPr>
      <t>QUADRO DE DISTRIBUIÇÃO DE ENERGIA EM CHAPA DE AÇO GALVANIZADO, DE EMBUTIR, COM BARRAMENTO TRIFÁSICO, PARA 12 DISJUNTORES DIN 100A - FORNECIMENTO E INSTALAÇÃO. AF_10/2020</t>
    </r>
  </si>
  <si>
    <r>
      <rPr>
        <sz val="10"/>
        <rFont val="Arial MT"/>
        <family val="2"/>
      </rPr>
      <t>1.6.1.11.</t>
    </r>
  </si>
  <si>
    <r>
      <rPr>
        <sz val="10"/>
        <rFont val="Arial MT"/>
        <family val="2"/>
      </rPr>
      <t>DISJUNTOR BIPOLAR TIPO DIN, CORRENTE NOMINAL DE 20A -
FORNECIMENTO E INSTALAÇÃO. AF_10/2020</t>
    </r>
  </si>
  <si>
    <t>1.6.2.</t>
  </si>
  <si>
    <t>ELETRODUTOS</t>
  </si>
  <si>
    <r>
      <rPr>
        <sz val="10"/>
        <rFont val="Arial MT"/>
        <family val="2"/>
      </rPr>
      <t>1.6.2.1.</t>
    </r>
  </si>
  <si>
    <r>
      <rPr>
        <sz val="10"/>
        <rFont val="Arial MT"/>
        <family val="2"/>
      </rPr>
      <t>ELETRODUTO FLEXÍVEL CORRUGADO, PVC, DN 25 MM (3/4"), PARA CIRCUITOS TERMINAIS, INSTALADO EM FORRO - FORNECIMENTO E
INSTALAÇÃO. AF_03/2023_PA</t>
    </r>
  </si>
  <si>
    <r>
      <rPr>
        <sz val="10"/>
        <rFont val="Arial MT"/>
        <family val="2"/>
      </rPr>
      <t>1.6.2.2.</t>
    </r>
  </si>
  <si>
    <r>
      <rPr>
        <sz val="10"/>
        <rFont val="Arial MT"/>
        <family val="2"/>
      </rPr>
      <t>ELETRODUTO FLEXÍVEL CORRUGADO REFORÇADO, PVC, DN 25 MM (3/4"), PARA CIRCUITOS TERMINAIS, INSTALADO EM PAREDE -
FORNECIMENTO E INSTALAÇÃO. AF_03/2023</t>
    </r>
  </si>
  <si>
    <r>
      <rPr>
        <sz val="10"/>
        <rFont val="Arial MT"/>
        <family val="2"/>
      </rPr>
      <t>1.6.2.3.</t>
    </r>
  </si>
  <si>
    <t>Eletrocalha perfurada galvanizada a fogo, 100 x 50 mm, com acessórios</t>
  </si>
  <si>
    <t>1.6.3.</t>
  </si>
  <si>
    <t>CABOS</t>
  </si>
  <si>
    <r>
      <rPr>
        <sz val="10"/>
        <rFont val="Arial MT"/>
        <family val="2"/>
      </rPr>
      <t>1.6.3.1.</t>
    </r>
  </si>
  <si>
    <r>
      <rPr>
        <sz val="10"/>
        <rFont val="Arial MT"/>
        <family val="2"/>
      </rPr>
      <t>CABO DE COBRE FLEXÍVEL ISOLADO, 6 MM², ANTI-CHAMA 450/750 V, PARA CIRCUITOS TERMINAIS - FORNECIMENTO E INSTALAÇÃO.
AF_03/2023</t>
    </r>
  </si>
  <si>
    <r>
      <rPr>
        <sz val="10"/>
        <rFont val="Arial MT"/>
        <family val="2"/>
      </rPr>
      <t>1.6.3.2.</t>
    </r>
  </si>
  <si>
    <r>
      <rPr>
        <sz val="10"/>
        <rFont val="Arial MT"/>
        <family val="2"/>
      </rPr>
      <t>CABO DE COBRE FLEXÍVEL ISOLADO, 1,5 MM², ANTI-CHAMA 450/750 V, PARA CIRCUITOS TERMINAIS - FORNECIMENTO E INSTALAÇÃO.
AF_03/2023</t>
    </r>
  </si>
  <si>
    <r>
      <rPr>
        <sz val="10"/>
        <rFont val="Arial MT"/>
        <family val="2"/>
      </rPr>
      <t>1.6.3.3.</t>
    </r>
  </si>
  <si>
    <r>
      <rPr>
        <sz val="10"/>
        <rFont val="Arial MT"/>
        <family val="2"/>
      </rPr>
      <t>CABO DE COBRE FLEXÍVEL ISOLADO, 2,5 MM², ANTI-CHAMA 450/750 V, PARA CIRCUITOS TERMINAIS - FORNECIMENTO E INSTALAÇÃO.
AF_03/2023</t>
    </r>
  </si>
  <si>
    <r>
      <rPr>
        <sz val="10"/>
        <rFont val="Arial MT"/>
        <family val="2"/>
      </rPr>
      <t>1.6.3.4.</t>
    </r>
  </si>
  <si>
    <r>
      <rPr>
        <sz val="10"/>
        <rFont val="Arial MT"/>
        <family val="2"/>
      </rPr>
      <t>Cabo para rede 24 AWG com 4 pares, categoria 6</t>
    </r>
  </si>
  <si>
    <t>1.6.4.</t>
  </si>
  <si>
    <t>AR-CONDICIONADO</t>
  </si>
  <si>
    <r>
      <rPr>
        <sz val="10"/>
        <rFont val="Arial MT"/>
        <family val="2"/>
      </rPr>
      <t>1.6.4.1.</t>
    </r>
  </si>
  <si>
    <r>
      <rPr>
        <sz val="10"/>
        <rFont val="Arial MT"/>
        <family val="2"/>
      </rPr>
      <t>AR CONDICIONADO SPLIT INVERTER, HI-WALL (PAREDE), 18000 BTU/H,
CICLO FRIO - FORNECIMENTO E INSTALAÇÃO. AF_11/2021_PE</t>
    </r>
  </si>
  <si>
    <r>
      <rPr>
        <sz val="10"/>
        <rFont val="Arial MT"/>
        <family val="2"/>
      </rPr>
      <t>1.6.4.2.</t>
    </r>
  </si>
  <si>
    <r>
      <rPr>
        <sz val="10"/>
        <rFont val="Arial MT"/>
        <family val="2"/>
      </rPr>
      <t>AR CONDICIONADO SPLIT INVERTER, HI-WALL (PAREDE), 9000 BTU/H,
CICLO FRIO - FORNECIMENTO E INSTALAÇÃO. AF_11/2021_PE</t>
    </r>
  </si>
  <si>
    <r>
      <rPr>
        <sz val="10"/>
        <rFont val="Arial MT"/>
        <family val="2"/>
      </rPr>
      <t>1.6.4.3.</t>
    </r>
  </si>
  <si>
    <r>
      <rPr>
        <sz val="10"/>
        <rFont val="Arial MT"/>
        <family val="2"/>
      </rPr>
      <t>Caixa de passagem para condicionamento de ar tipo Split, com saída de dreno
único na vertical - 39 x 22 x 6 cm</t>
    </r>
  </si>
  <si>
    <r>
      <rPr>
        <sz val="10"/>
        <rFont val="Arial MT"/>
        <family val="2"/>
      </rPr>
      <t>1.6.4.4.</t>
    </r>
  </si>
  <si>
    <r>
      <rPr>
        <sz val="10"/>
        <rFont val="Arial MT"/>
        <family val="2"/>
      </rPr>
      <t>TUBO, PVC, SOLDÁVEL, DE 25MM, INSTALADO EM DRENO DE AR-
CONDICIONADO - FORNECIMENTO E INSTALAÇÃO. AF_08/2022</t>
    </r>
  </si>
  <si>
    <r>
      <rPr>
        <sz val="10"/>
        <rFont val="Arial MT"/>
        <family val="2"/>
      </rPr>
      <t>1.6.4.5.</t>
    </r>
  </si>
  <si>
    <r>
      <rPr>
        <sz val="10"/>
        <rFont val="Arial MT"/>
        <family val="2"/>
      </rPr>
      <t>JOELHO 90 GRAUS, PVC, SOLDÁVEL, DN 25MM, INSTALADO EM DRENO DE AR-CONDICIONADO - FORNECIMENTO E INSTALAÇÃO. AF_08/2022</t>
    </r>
  </si>
  <si>
    <r>
      <rPr>
        <sz val="10"/>
        <rFont val="Arial MT"/>
        <family val="2"/>
      </rPr>
      <t>1.6.4.6.</t>
    </r>
  </si>
  <si>
    <r>
      <rPr>
        <sz val="10"/>
        <rFont val="Arial MT"/>
        <family val="2"/>
      </rPr>
      <t>Tubo de cobre flexível, espessura 1/32" - diâmetro 5/16", inclusive conexões</t>
    </r>
  </si>
  <si>
    <r>
      <rPr>
        <sz val="10"/>
        <rFont val="Arial MT"/>
        <family val="2"/>
      </rPr>
      <t>1.6.4.7.</t>
    </r>
  </si>
  <si>
    <r>
      <rPr>
        <sz val="10"/>
        <rFont val="Arial MT"/>
        <family val="2"/>
      </rPr>
      <t>Tubo de cobre flexível, espessura 1/32" - diâmetro 3/8", inclusive conexões</t>
    </r>
  </si>
  <si>
    <t>INTERNA</t>
  </si>
  <si>
    <r>
      <rPr>
        <sz val="10"/>
        <rFont val="Arial MT"/>
        <family val="2"/>
      </rPr>
      <t>1.7.1.1.</t>
    </r>
  </si>
  <si>
    <r>
      <rPr>
        <sz val="10"/>
        <rFont val="Arial MT"/>
        <family val="2"/>
      </rPr>
      <t>EMASSAMENTO COM MASSA LÁTEX, APLICAÇÃO EM PAREDE, DUAS
DEMÃOS, LIXAMENTO MANUAL. AF_04/2023</t>
    </r>
  </si>
  <si>
    <r>
      <rPr>
        <sz val="10"/>
        <rFont val="Arial MT"/>
        <family val="2"/>
      </rPr>
      <t>1.7.1.2.</t>
    </r>
  </si>
  <si>
    <r>
      <rPr>
        <sz val="10"/>
        <rFont val="Arial MT"/>
        <family val="2"/>
      </rPr>
      <t>PINTURA LÁTEX ACRÍLICA PREMIUM, APLICAÇÃO MANUAL EM PAREDES,
DUAS DEMÃOS. AF_04/2023</t>
    </r>
  </si>
  <si>
    <t>EXTERNA</t>
  </si>
  <si>
    <r>
      <rPr>
        <sz val="10"/>
        <rFont val="Arial MT"/>
        <family val="2"/>
      </rPr>
      <t>1.7.2.1.</t>
    </r>
  </si>
  <si>
    <r>
      <rPr>
        <sz val="10"/>
        <rFont val="Arial MT"/>
        <family val="2"/>
      </rPr>
      <t>FUNDO SELADOR ACRÍLICO, APLICAÇÃO MANUAL EM PAREDE, UMA
DEMÃO. AF_04/2023</t>
    </r>
  </si>
  <si>
    <r>
      <rPr>
        <sz val="10"/>
        <rFont val="Arial MT"/>
        <family val="2"/>
      </rPr>
      <t>1.7.2.2.</t>
    </r>
  </si>
  <si>
    <r>
      <rPr>
        <sz val="10"/>
        <rFont val="Arial MT"/>
        <family val="2"/>
      </rPr>
      <t>APLICAÇÃO MANUAL DE PINTURA COM TINTA TEXTURIZADA ACRÍLICA
EM PAREDES EXTERNAS DE CASAS, UMA COR. AF_03/2024</t>
    </r>
  </si>
  <si>
    <t>OBJETO: A CONTRATAÇÃO DE EMPRESA, COM FORNECIMENTO DE MATERIAL E MÃO DE OBRA ESPECIALIZADA, PARA EXECUÇÃO DE UMA AMPLIAÇÃO CONTENDO 136,34 M2 DA EMEB SARGENTO EDGARD PONTIERI, SOB REGIME DE EMPREITADA POR PREÇO GLOBAL, CONFORME AS ESPECIFICAÇÕES CONSTANTES DO TERMO DE REFERÊNCIA, MEMORIAL DESCRITIVO, PLANILHA ORÇAMENTÁRIA E CRONOGRAMA FÍSICO-FINANCEIRO.</t>
  </si>
  <si>
    <t>ROSALES GOMES CONSTRUTORA LTDA - CNPJ: 29.699.377/0001-62</t>
  </si>
  <si>
    <t>029/2025</t>
  </si>
  <si>
    <t>416/2024</t>
  </si>
  <si>
    <t>CONCORRÊNCIA ELETRÔNICA N° 019/2024</t>
  </si>
  <si>
    <t>11/04/2025 - 11/02/2026</t>
  </si>
  <si>
    <t>AMPLIAÇÃO EMEB EDGARD PONTIERI</t>
  </si>
  <si>
    <t>1.1.0.1.</t>
  </si>
  <si>
    <t>1.1.0.2.</t>
  </si>
  <si>
    <t>Tapume fixo para fechamento de áreas, com portão</t>
  </si>
  <si>
    <t>1.1.0.3.</t>
  </si>
  <si>
    <t>Escavação e carga mecanizada em solo vegetal superficial</t>
  </si>
  <si>
    <t>1.1.0.4.</t>
  </si>
  <si>
    <t>Transporte de entulho, para distâncias superiores ao 3° km até o 5° km</t>
  </si>
  <si>
    <t>Demolição manual de alvenaria de elevação ou elemento vazado, incluindo revestimento</t>
  </si>
  <si>
    <t>MOVIMENTO DE TERRA</t>
  </si>
  <si>
    <t>1.2.0.1.</t>
  </si>
  <si>
    <t>Aterro mecanizado por compensação, solo de 1ª categoria em campo aberto,
sem compactação do aterro</t>
  </si>
  <si>
    <t>1.2.0.2.</t>
  </si>
  <si>
    <t>Compactação de aterro mecanizado a 100% PN, sem fornecimento de solo em
campo aberto</t>
  </si>
  <si>
    <t>1.3.1.1.</t>
  </si>
  <si>
    <t>1.3.1.2.</t>
  </si>
  <si>
    <t>1.3.1.3.</t>
  </si>
  <si>
    <t>1.3.1.4.</t>
  </si>
  <si>
    <t>1.3.1.5.</t>
  </si>
  <si>
    <t>1.3.1.6.</t>
  </si>
  <si>
    <t>Armadura em barra de aço CA-60 (A ou B) fyk = 600 MPa</t>
  </si>
  <si>
    <t>1.3.1.7.</t>
  </si>
  <si>
    <t>Alvenaria de embasamento em tijolo maciço comum</t>
  </si>
  <si>
    <t>1.3.1.8.</t>
  </si>
  <si>
    <t>Impermeabilização em pintura de asfalto oxidado com solventes orgânicos,
sobre massa</t>
  </si>
  <si>
    <t>PAREDES E PILARES</t>
  </si>
  <si>
    <t>1.3.2.1.</t>
  </si>
  <si>
    <t>Alvenaria de bloco cerâmico de vedação de 14 cm</t>
  </si>
  <si>
    <t>1.3.2.2.</t>
  </si>
  <si>
    <t>1.3.2.3.</t>
  </si>
  <si>
    <t>1.3.2.4.</t>
  </si>
  <si>
    <t>1.3.2.5.</t>
  </si>
  <si>
    <t>Concreto preparado no local, fck = 20 MPa</t>
  </si>
  <si>
    <t>1.3.2.6.</t>
  </si>
  <si>
    <t>1.3.2.7.</t>
  </si>
  <si>
    <t>Impermeabilização em argamassa polimérica para umidade e água de
percolação</t>
  </si>
  <si>
    <t>1.3.2.8.</t>
  </si>
  <si>
    <t>CINTA DE AMARRAÇÃO DE ALVENARIA MOLDADA IN LOCO COM UTILIZAÇÃO DE BLOCOS CANALETA, ESPESSURA DE *20* CM.
AF_03/2024</t>
  </si>
  <si>
    <t>VIGAS SALAS E VARANDA</t>
  </si>
  <si>
    <t>1.4.0.1.</t>
  </si>
  <si>
    <t>Forma em madeira comum para estrutura</t>
  </si>
  <si>
    <t>1.4.0.2.</t>
  </si>
  <si>
    <t>1.4.0.3.</t>
  </si>
  <si>
    <t>1.4.0.4.</t>
  </si>
  <si>
    <t>1.4.0.5.</t>
  </si>
  <si>
    <t>LAJE</t>
  </si>
  <si>
    <t>1.5.0.1.</t>
  </si>
  <si>
    <t>Laje pré-fabricada mista vigota treliçada/lajota cerâmica - LT 12 (8+4) e capa
com concreto de 25 MPa</t>
  </si>
  <si>
    <t>Laje pré-fabricada mista vigota treliçada/lajota cerâmica - LT 20 (16+4) e capa com concreto de 25 MPa</t>
  </si>
  <si>
    <t>1.5.0.2.</t>
  </si>
  <si>
    <t>ALVENARIA PLATIBANDA</t>
  </si>
  <si>
    <t>1.6.0.1.</t>
  </si>
  <si>
    <t>1.6.0.2.</t>
  </si>
  <si>
    <t>1.6.0.3.</t>
  </si>
  <si>
    <t>1.6.0.4.</t>
  </si>
  <si>
    <t>1.6.0.5.</t>
  </si>
  <si>
    <t>1.6.0.6.</t>
  </si>
  <si>
    <t>COBERTURA</t>
  </si>
  <si>
    <t>1.7.1.1.</t>
  </si>
  <si>
    <t>Fornecimento e montagem de estrutura em aço ASTM-A36, sem pintura</t>
  </si>
  <si>
    <t>1.7.1.2.</t>
  </si>
  <si>
    <t>1.7.1.3.</t>
  </si>
  <si>
    <t>Telhamento em chapa de aço pré-pintada com epóxi e poliéster, tipo sanduíche,
espessura de 0,50 mm, com poliuretano</t>
  </si>
  <si>
    <t>RUFOS E CALHAS</t>
  </si>
  <si>
    <t>1.7.2.1.</t>
  </si>
  <si>
    <t>Calha, rufo, afins em chapa galvanizada nº 24 - corte 0,33 m</t>
  </si>
  <si>
    <t>1.7.2.2.</t>
  </si>
  <si>
    <t>Calha, rufo, afins em chapa galvanizada nº 24 - corte 1,00 m</t>
  </si>
  <si>
    <t>1.7.2.3.</t>
  </si>
  <si>
    <t>TUBO PVC, SÉRIE R, ÁGUA PLUVIAL, DN 100 MM, FORNECIDO E
INSTALADO EM CONDUTORES VERTICAIS DE ÁGUAS PLUVIAIS. AF_06/2022</t>
  </si>
  <si>
    <t>1.7.3.</t>
  </si>
  <si>
    <t>PERGOLADO</t>
  </si>
  <si>
    <t>1.7.3.1.</t>
  </si>
  <si>
    <t>1.7.3.2.</t>
  </si>
  <si>
    <t>PISOS</t>
  </si>
  <si>
    <t>CONTRAPISO</t>
  </si>
  <si>
    <t>1.8.1.1.</t>
  </si>
  <si>
    <t>CONTRAPISO EM ARGAMASSA TRAÇO 1:4 (CIMENTO E AREIA), PREPARO MECÂNICO COM BETONEIRA 400 L, APLICADO EM ÁREAS SECAS SOBRE LAJE, NÃO ADERIDO, ACABAMENTO NÃO REFORÇADO, ESPESSURA
4CM. AF_07/2021</t>
  </si>
  <si>
    <t>1.8.1.2.</t>
  </si>
  <si>
    <t>Nivelamento de piso em concreto com acabadora de superfície</t>
  </si>
  <si>
    <t>1.8.2.</t>
  </si>
  <si>
    <t>PISO CERÂMICO</t>
  </si>
  <si>
    <t>1.8.2.1.</t>
  </si>
  <si>
    <t>Revestimento em porcelanato esmaltado acetinado para área interna e
ambiente com acesso ao exterior, grupo de absorção BIa, resistência química B, assentado com argamassa colante industrializada, rejuntado</t>
  </si>
  <si>
    <t>1.8.3.</t>
  </si>
  <si>
    <t>CALÇAMENTO EXTERNO</t>
  </si>
  <si>
    <t>1.8.3.1.</t>
  </si>
  <si>
    <t>1.8.3.2.</t>
  </si>
  <si>
    <t>1.8.3.3.</t>
  </si>
  <si>
    <t>REVESTIMENTO INTERNO</t>
  </si>
  <si>
    <t>1.9.1.1.</t>
  </si>
  <si>
    <t>1.9.1.2.</t>
  </si>
  <si>
    <t>1.9.1.3.</t>
  </si>
  <si>
    <t>Moldura de gesso simples, largura até 6,0cm</t>
  </si>
  <si>
    <t>1.9.1.4.</t>
  </si>
  <si>
    <t>Revestimento em pastilha de porcelana natural ou esmaltada de 5x5 cm,
assentado e rejuntado com argamassa colante industrializada</t>
  </si>
  <si>
    <t>1.9.2.</t>
  </si>
  <si>
    <t>REVESTIMENTO EXTERNO</t>
  </si>
  <si>
    <t>1.9.2.1.</t>
  </si>
  <si>
    <t>1.9.2.2.</t>
  </si>
  <si>
    <t>1.9.2.3.</t>
  </si>
  <si>
    <t>1.10.</t>
  </si>
  <si>
    <t>PEDRAS</t>
  </si>
  <si>
    <t>1.10.1.</t>
  </si>
  <si>
    <t>SOLEIRA PISO</t>
  </si>
  <si>
    <t>1.10.1.1.</t>
  </si>
  <si>
    <t>SOLEIRA EM GRANITO, LARGURA 15 CM, ESPESSURA 2,0 CM. AF_09/2020</t>
  </si>
  <si>
    <t>1.10.2.</t>
  </si>
  <si>
    <t>PEITORIL JANELAS</t>
  </si>
  <si>
    <t>1.10.2.1.</t>
  </si>
  <si>
    <t>Peitoril e/ou soleira em granito, espessura de 2 cm e largura até 20 cm,
acabamento polido</t>
  </si>
  <si>
    <t>1.11.</t>
  </si>
  <si>
    <t>1.11.1.</t>
  </si>
  <si>
    <t>1.11.1.1.</t>
  </si>
  <si>
    <t>Porta lisa de madeira, interna, resistente a umidade "PIM RU", para
acabamento em pintura, tipo acessível, padrão dimensional médio/pesado, com ferragens, completo - 90 x 210 cm</t>
  </si>
  <si>
    <t>1.11.1.2.</t>
  </si>
  <si>
    <t>Visor fixo e requadro de madeira para porta, para receber vidro</t>
  </si>
  <si>
    <t>1.11.1.3.</t>
  </si>
  <si>
    <t>Vidro liso transparente de 3 mm</t>
  </si>
  <si>
    <t>1.11.1.4.</t>
  </si>
  <si>
    <t>Barra de apoio reta, para pessoas com mobilidade reduzida, em tubo de aço
inoxidável de 1 1/2´ x 500 mm</t>
  </si>
  <si>
    <t>1.11.1.5.</t>
  </si>
  <si>
    <t>Revestimento em chapa de aço inoxidável para proteção de portas, altura de 40
cm</t>
  </si>
  <si>
    <t>1.11.1.6.</t>
  </si>
  <si>
    <t>PINTURA TINTA DE ACABAMENTO (PIGMENTADA) ESMALTE SINTÉTICO
FOSCO EM MADEIRA, 2 DEMÃOS. AF_01/2021</t>
  </si>
  <si>
    <t>1.11.2.</t>
  </si>
  <si>
    <t>1.11.2.1.</t>
  </si>
  <si>
    <t>Caixilho em ferro basculante, sob medida</t>
  </si>
  <si>
    <t>1.11.2.2.</t>
  </si>
  <si>
    <t>PINTURA COM TINTA ALQUÍDICA DE ACABAMENTO (ESMALTE SINTÉTICO BRILHANTE) PULVERIZADA SOBRE PERFIL METÁLICO EXECUTADO EM
FÁBRICA  (POR DEMÃO). AF_01/2020_PE</t>
  </si>
  <si>
    <t>1.11.2.3.</t>
  </si>
  <si>
    <t>Vidro liso transparente de 4 mm</t>
  </si>
  <si>
    <t>1.12.</t>
  </si>
  <si>
    <t>GUARDA CORPO</t>
  </si>
  <si>
    <t>1.12.0.1.</t>
  </si>
  <si>
    <t>1.12.0.2.</t>
  </si>
  <si>
    <t>1.13.</t>
  </si>
  <si>
    <t>INSTALAÇÕES ELÉTRICAS E HIDRÁULICAS</t>
  </si>
  <si>
    <t>1.13.1.</t>
  </si>
  <si>
    <t>ILUMINAÇÃO E TOMADAS</t>
  </si>
  <si>
    <t>1.13.1.1.</t>
  </si>
  <si>
    <t>CAIXA RETANGULAR 4" X 2" BAIXA (0,30 M DO PISO), METÁLICA, INSTALADA EM PAREDE - FORNECIMENTO E INSTALAÇÃO. AF_03/2023</t>
  </si>
  <si>
    <t>1.13.1.2.</t>
  </si>
  <si>
    <t>CAIXA DE PASSAGEM ELETRICA DE PAREDE, DE EMBUTIR, EM PVC, COM
TAMPA APARAFUSADA, DIMENSOES 150 X 150 X *75* MM</t>
  </si>
  <si>
    <t>1.13.1.3.</t>
  </si>
  <si>
    <t>Quadro de distribuição universal de embutir, para disjuntores 34 DIN / 24 Bolt-
on - 150 A - sem componentes</t>
  </si>
  <si>
    <t>1.13.1.4.</t>
  </si>
  <si>
    <t>CAIXA RETANGULAR 4" X 2" MÉDIA (1,30 M DO PISO), METÁLICA, INSTALADA EM PAREDE - FORNECIMENTO E INSTALAÇÃO. AF_03/2023</t>
  </si>
  <si>
    <t>1.13.1.5.</t>
  </si>
  <si>
    <t>CAIXA OCTOGONAL 4" X 4", METÁLICA, INSTALADA EM LAJE -
FORNECIMENTO E INSTALAÇÃO. AF_03/2023</t>
  </si>
  <si>
    <t>1.13.1.6.</t>
  </si>
  <si>
    <t>Caixa de passagem em alumínio fundido à prova de tempo, 200 x 200 mm</t>
  </si>
  <si>
    <t>1.13.1.7.</t>
  </si>
  <si>
    <t>INTERRUPTOR PARALELO (1 MÓDULO), 10A/250V, INCLUINDO SUPORTE
E PLACA - FORNECIMENTO E INSTALAÇÃO. AF_03/2023</t>
  </si>
  <si>
    <t>1.13.1.8.</t>
  </si>
  <si>
    <t>INTERRUPTOR SIMPLES (1 MÓDULO), 10A/250V, INCLUINDO SUPORTE E
PLACA - FORNECIMENTO E INSTALAÇÃO. AF_03/2023</t>
  </si>
  <si>
    <t>1.13.1.9.</t>
  </si>
  <si>
    <t>Luminária LED retangular de sobrepor com difusor translúcido, 4000 K, fluxo
luminoso de 3690 a 4800 lm, potência de 35 W a 41 W</t>
  </si>
  <si>
    <t>1.13.1.10.</t>
  </si>
  <si>
    <t>LUMINÁRIA TIPO PLAFON CIRCULAR, DE SOBREPOR, COM LED DE 12/13
W - FORNECIMENTO E INSTALAÇÃO. AF_09/2024</t>
  </si>
  <si>
    <t>1.13.1.11.</t>
  </si>
  <si>
    <t>TOMADA BAIXA DE EMBUTIR (2 MÓDULOS), 2P+T 10 A, INCLUINDO
SUPORTE E PLACA - FORNECIMENTO E INSTALAÇÃO. AF_03/2023</t>
  </si>
  <si>
    <t>1.13.1.12.</t>
  </si>
  <si>
    <t>TOMADA MÉDIA DE EMBUTIR (2 MÓDULOS), 2P+T 10 A, INCLUINDO
SUPORTE E PLACA - FORNECIMENTO E INSTALAÇÃO. AF_03/2023</t>
  </si>
  <si>
    <t>1.13.1.13.</t>
  </si>
  <si>
    <t>RELÉ FOTOELÉTRICO PARA COMANDO DE ILUMINAÇÃO EXTERNA 1000
W - FORNECIMENTO E INSTALAÇÃO. AF_08/2020</t>
  </si>
  <si>
    <t>1.13.2.</t>
  </si>
  <si>
    <t>1.13.2.1.</t>
  </si>
  <si>
    <t>ELETRODUTO FLEXÍVEL CORRUGADO REFORÇADO, PVC, DN 25 MM (3/4"), PARA CIRCUITOS TERMINAIS, INSTALADO EM LAJE -
FORNECIMENTO E INSTALAÇÃO. AF_03/2023</t>
  </si>
  <si>
    <t>1.13.2.2.</t>
  </si>
  <si>
    <t>ELETRODUTO FLEXÍVEL CORRUGADO REFORÇADO, PVC, DN 32 MM (1"),
PARA CIRCUITOS TERMINAIS, INSTALADO EM LAJE - FORNECIMENTO E INSTALAÇÃO. AF_03/2023</t>
  </si>
  <si>
    <t>1.13.2.3.</t>
  </si>
  <si>
    <t>ELETRODUTO FLEXÍVEL LISO, PEAD, DN 32 MM (1"), PARA CIRCUITOS
TERMINAIS, INSTALADO EM LAJE - FORNECIMENTO E INSTALAÇÃO. AF_03/2023</t>
  </si>
  <si>
    <t>1.13.3.</t>
  </si>
  <si>
    <t>FIAÇÃO E DISPOSITIVOS</t>
  </si>
  <si>
    <t>1.13.3.1.</t>
  </si>
  <si>
    <t>Mini-disjuntor termomagnético, tripolar 220/380 V, corrente de 63 A</t>
  </si>
  <si>
    <t>1.13.3.2.</t>
  </si>
  <si>
    <t>Dispositivo diferencial residual de 63 A x 30 mA - 4 polos</t>
  </si>
  <si>
    <t>1.13.3.3.</t>
  </si>
  <si>
    <t>DISJUNTOR BIPOLAR TIPO DIN, CORRENTE NOMINAL DE 20A -
FORNECIMENTO E INSTALAÇÃO. AF_10/2020</t>
  </si>
  <si>
    <t>1.13.3.4.</t>
  </si>
  <si>
    <t>1.13.3.5.</t>
  </si>
  <si>
    <t>DISJUNTOR MONOPOLAR TIPO DIN, CORRENTE NOMINAL DE 10A -
FORNECIMENTO E INSTALAÇÃO. AF_10/2020</t>
  </si>
  <si>
    <t>1.13.3.6.</t>
  </si>
  <si>
    <t>Disjuntor termomagnético, tripolar 220/380 V, corrente de 60 A até 100 A</t>
  </si>
  <si>
    <t>1.13.3.7.</t>
  </si>
  <si>
    <t>CABO DE COBRE FLEXÍVEL ISOLADO, 25 MM², ANTI-CHAMA 0,6/1,0 KV, PARA REDE ENTERRADA DE DISTRIBUIÇÃO DE ENERGIA ELÉTRICA -
FORNECIMENTO E INSTALAÇÃO. AF_12/2021</t>
  </si>
  <si>
    <t>1.13.3.8.</t>
  </si>
  <si>
    <t>CABO DE COBRE FLEXÍVEL ISOLADO, 1,5 MM², ANTI-CHAMA 450/750 V, PARA CIRCUITOS TERMINAIS - FORNECIMENTO E INSTALAÇÃO.
AF_03/2023</t>
  </si>
  <si>
    <t>1.13.3.9.</t>
  </si>
  <si>
    <t>CABO DE COBRE FLEXÍVEL ISOLADO, 2,5 MM², ANTI-CHAMA 450/750 V,
PARA CIRCUITOS TERMINAIS - FORNECIMENTO E INSTALAÇÃO. AF_03/2023</t>
  </si>
  <si>
    <t>1.13.3.10.</t>
  </si>
  <si>
    <t>Dispositivo diferencial residual de 100 A x 30 mA - 4 polos</t>
  </si>
  <si>
    <t>1.13.3.11.</t>
  </si>
  <si>
    <t>Supressor de surto monofásico, corrente nominal 20 kA, Imax. de surto 50 até
80 kA</t>
  </si>
  <si>
    <t>1.13.3.12.</t>
  </si>
  <si>
    <t>Barramento de cobre nu</t>
  </si>
  <si>
    <t>1.13.4.</t>
  </si>
  <si>
    <t>REDE DE LÓGICA</t>
  </si>
  <si>
    <t>1.13.4.1.</t>
  </si>
  <si>
    <t>TOMADA DE REDE RJ45 - FORNECIMENTO E INSTALAÇÃO. AF_11/2019</t>
  </si>
  <si>
    <t>1.13.4.2.</t>
  </si>
  <si>
    <t>Cabo para rede 24 AWG com 4 pares, categoria 6</t>
  </si>
  <si>
    <t>1.13.5.</t>
  </si>
  <si>
    <t>AR CONDICIONADO</t>
  </si>
  <si>
    <t>1.13.5.1.</t>
  </si>
  <si>
    <t>Caixa de passagem para condicionamento de ar tipo Split, com saída de dreno
único na vertical - 39 x 22 x 6 cm</t>
  </si>
  <si>
    <t>1.13.5.2.</t>
  </si>
  <si>
    <t>TUBO, PVC, SOLDÁVEL, DE 25MM, INSTALADO EM DRENO DE AR-
CONDICIONADO - FORNECIMENTO E INSTALAÇÃO. AF_08/2022</t>
  </si>
  <si>
    <t>1.13.5.3.</t>
  </si>
  <si>
    <t>JOELHO 90 GRAUS, PVC, SOLDÁVEL, DN 25MM, INSTALADO EM DRENO DE AR-CONDICIONADO - FORNECIMENTO E INSTALAÇÃO. AF_08/2022</t>
  </si>
  <si>
    <t>1.14.</t>
  </si>
  <si>
    <t>1.14.1.</t>
  </si>
  <si>
    <t>1.14.1.1.</t>
  </si>
  <si>
    <t>APLICAÇÃO MANUAL DE FUNDO SELADOR ACRÍLICO EM PANOS COM PRESENÇA DE VÃOS DE EDIFÍCIOS DE MÚLTIPLOS PAVIMENTOS.
AF_03/2024</t>
  </si>
  <si>
    <t>1.14.1.2.</t>
  </si>
  <si>
    <t>FUNDO SELADOR ACRÍLICO, APLICAÇÃO MANUAL EM TETO, UMA
DEMÃO. AF_04/2023</t>
  </si>
  <si>
    <t>1.14.1.3.</t>
  </si>
  <si>
    <t>Massa corrida à base de resina acrílica</t>
  </si>
  <si>
    <t>1.14.1.4.</t>
  </si>
  <si>
    <t>EMASSAMENTO COM MASSA LÁTEX, APLICAÇÃO EM TETO, DUAS
DEMÃOS, LIXAMENTO MANUAL. AF_04/2023</t>
  </si>
  <si>
    <t>1.14.1.5.</t>
  </si>
  <si>
    <t xml:space="preserve">APLICAÇÃO .MANUAL EM TINTA LATEX ACRILICA EM PANOS COM PRESENÇA DE VÃOS DE EDIFICIOS DE MULTIPLOS PAVIMENTOS DUAS DEMÃOS AF_03/2024 </t>
  </si>
  <si>
    <t>1.14.1.6.</t>
  </si>
  <si>
    <t xml:space="preserve">PINTURA LATEX ACRILICA PREMIUM, APLICAÇÃO MANUAL EM TETO , DUAS DEMÃOS AF_04/2024 </t>
  </si>
  <si>
    <t>1.14.2.</t>
  </si>
  <si>
    <t>1.14.2.1.</t>
  </si>
  <si>
    <t>APLICAÇÃO MANUAL DE FUNDO SELADOR ACRÍLICO EM PANOS CEGOS DE FACHADAS (SEM PRESENÇA DE VÃOS) DE EDIFICIOS DE MULTIPLOS PAVIMENTOS . AF_03/2024</t>
  </si>
  <si>
    <t>1.14.2.2.</t>
  </si>
  <si>
    <t xml:space="preserve">APLICAÇÃO MANUAL DE TINTA LATEX ACRILICA EM PANOS SEM PRESENÇA DE VÃOS DE EDIFICIOS DE MULTIPLOS PAVIMENTOS  DUAS DEMÃOS AF_03/2024  </t>
  </si>
  <si>
    <t>1.15.</t>
  </si>
  <si>
    <t>AVCB</t>
  </si>
  <si>
    <t>1.15.0.1.</t>
  </si>
  <si>
    <t>PLACA DE SINALIZAÇÃO EM PVC FOTOLUNESCENTE (210X120mm) COM INDICAÇÃO DE ROTA DE EVACUAÇÃO E SAIDA DE EMERGENCIA</t>
  </si>
  <si>
    <t>1.15.0.2.</t>
  </si>
  <si>
    <t>PLACA DE SINALIZAÇÃO EM PVC FOTOLUNESCENTE (150X150mm) COM INDICAÇÃO DE EQUIPAMENTOS DE COMBATE A INCENDIO E ALARME</t>
  </si>
  <si>
    <t>1.15.0.3.</t>
  </si>
  <si>
    <t>SINALIZAÇÃO HORIZONTAL EM TINTA A BASE DE RESINA ACRILICA EMULSIONADA EM AGUA</t>
  </si>
  <si>
    <t>1.15.0.4.</t>
  </si>
  <si>
    <t>EXTINTOR MANUAL DE PÓ QUIMICO SECO ABC - CAP 6Kg</t>
  </si>
  <si>
    <t>1.16.</t>
  </si>
  <si>
    <t>LIMPEZA DA OBRA</t>
  </si>
  <si>
    <t>1.16.0.1.</t>
  </si>
  <si>
    <t>LIMPEZA FINAL DA OBRA</t>
  </si>
  <si>
    <t>CONTRATAÇÃO DE EMPRESA, COM FORNECIMENTO DE MATERIAL E MÃO DE OBRA ESPECIALIZADA, SOB REGIME DE EMPREITADA POR PREÇO GLOBAL, PARA CONSTRUÇÃO DE 60 JAZIGOS EM CONCRETO E 30 CARNEIRAS EM BLOCO ESTRUTURAL NO CEMITÉRIO MUNICIPAL DE GUARIBA</t>
  </si>
  <si>
    <t>GEB ARQUITETURA E CONSTRUÇÃO LTDA - CNPJ: 32.696.190/0001-10</t>
  </si>
  <si>
    <t>033/2025</t>
  </si>
  <si>
    <t>446/2024</t>
  </si>
  <si>
    <t>14/04/2025 - 14/12/2025</t>
  </si>
  <si>
    <t>CONSTRUÇÃO DE 60 JAZIGOS</t>
  </si>
  <si>
    <r>
      <rPr>
        <sz val="10"/>
        <rFont val="Arial MT"/>
        <family val="2"/>
      </rPr>
      <t>1.1.1.</t>
    </r>
  </si>
  <si>
    <r>
      <rPr>
        <sz val="10"/>
        <rFont val="Arial MT"/>
        <family val="2"/>
      </rPr>
      <t>Locação de obra de edificação</t>
    </r>
  </si>
  <si>
    <t>MOVIMENTAÇÃO DE TERRA</t>
  </si>
  <si>
    <r>
      <rPr>
        <sz val="10"/>
        <rFont val="Arial MT"/>
        <family val="2"/>
      </rPr>
      <t>1.2.1.</t>
    </r>
  </si>
  <si>
    <r>
      <rPr>
        <sz val="10"/>
        <rFont val="Arial MT"/>
        <family val="2"/>
      </rPr>
      <t>Escavação e carga mecanizada em solo de 1ª categoria, em campo aberto</t>
    </r>
  </si>
  <si>
    <r>
      <rPr>
        <sz val="10"/>
        <rFont val="Arial MT"/>
        <family val="2"/>
      </rPr>
      <t>1.2.2.</t>
    </r>
  </si>
  <si>
    <r>
      <rPr>
        <sz val="10"/>
        <rFont val="Arial MT"/>
        <family val="2"/>
      </rPr>
      <t>Transporte de solo de 1ª e 2ª categoria por caminhão para distâncias superiores
ao 3° km até o 5° km</t>
    </r>
  </si>
  <si>
    <r>
      <rPr>
        <sz val="10"/>
        <rFont val="Arial MT"/>
        <family val="2"/>
      </rPr>
      <t>1.2.3.</t>
    </r>
  </si>
  <si>
    <r>
      <rPr>
        <sz val="10"/>
        <rFont val="Arial MT"/>
        <family val="2"/>
      </rPr>
      <t>Reaterro compactado mecanizado de vala ou cava com compactador</t>
    </r>
  </si>
  <si>
    <t>JAZIGOS</t>
  </si>
  <si>
    <r>
      <rPr>
        <sz val="10"/>
        <rFont val="Arial MT"/>
        <family val="2"/>
      </rPr>
      <t>1.3.1.</t>
    </r>
  </si>
  <si>
    <r>
      <rPr>
        <sz val="10"/>
        <rFont val="Arial MT"/>
        <family val="2"/>
      </rPr>
      <t>Lastro de pedra britada</t>
    </r>
  </si>
  <si>
    <r>
      <rPr>
        <sz val="10"/>
        <rFont val="Arial MT"/>
        <family val="2"/>
      </rPr>
      <t>1.3.2.</t>
    </r>
  </si>
  <si>
    <r>
      <rPr>
        <sz val="10"/>
        <rFont val="Arial MT"/>
        <family val="2"/>
      </rPr>
      <t>Forma plana em compensado para estrutura aparente</t>
    </r>
  </si>
  <si>
    <r>
      <rPr>
        <sz val="10"/>
        <rFont val="Arial MT"/>
        <family val="2"/>
      </rPr>
      <t>1.3.3.</t>
    </r>
  </si>
  <si>
    <r>
      <rPr>
        <sz val="10"/>
        <rFont val="Arial MT"/>
        <family val="2"/>
      </rPr>
      <t>Concreto usinado, fck = 25 MPa</t>
    </r>
  </si>
  <si>
    <r>
      <rPr>
        <sz val="10"/>
        <rFont val="Arial MT"/>
        <family val="2"/>
      </rPr>
      <t>1.3.4.</t>
    </r>
  </si>
  <si>
    <r>
      <rPr>
        <sz val="10"/>
        <rFont val="Arial MT"/>
        <family val="2"/>
      </rPr>
      <t>Armadura em tela soldada de aço</t>
    </r>
  </si>
  <si>
    <r>
      <rPr>
        <sz val="10"/>
        <rFont val="Arial MT"/>
        <family val="2"/>
      </rPr>
      <t>KG</t>
    </r>
  </si>
  <si>
    <r>
      <rPr>
        <sz val="10"/>
        <rFont val="Arial MT"/>
        <family val="2"/>
      </rPr>
      <t>1.3.5.</t>
    </r>
  </si>
  <si>
    <r>
      <rPr>
        <sz val="10"/>
        <rFont val="Arial MT"/>
        <family val="2"/>
      </rPr>
      <t>Lançamento, espalhamento e adensamento de concreto ou massa em lastro
e/ou enchimento</t>
    </r>
  </si>
  <si>
    <t>TAMPAS</t>
  </si>
  <si>
    <r>
      <rPr>
        <sz val="10"/>
        <rFont val="Arial MT"/>
        <family val="2"/>
      </rPr>
      <t>1.4.1.</t>
    </r>
  </si>
  <si>
    <r>
      <rPr>
        <sz val="10"/>
        <rFont val="Arial MT"/>
        <family val="2"/>
      </rPr>
      <t>1.4.2.</t>
    </r>
  </si>
  <si>
    <r>
      <rPr>
        <sz val="10"/>
        <rFont val="Arial MT"/>
        <family val="2"/>
      </rPr>
      <t>1.4.3.</t>
    </r>
  </si>
  <si>
    <r>
      <rPr>
        <sz val="10"/>
        <rFont val="Arial MT"/>
        <family val="2"/>
      </rPr>
      <t>Forma em madeira comum para fundação</t>
    </r>
  </si>
  <si>
    <r>
      <rPr>
        <sz val="10"/>
        <rFont val="Arial MT"/>
        <family val="2"/>
      </rPr>
      <t>1.4.4.</t>
    </r>
  </si>
  <si>
    <t>CALÇADA - ENTORNO</t>
  </si>
  <si>
    <r>
      <rPr>
        <sz val="10"/>
        <rFont val="Arial MT"/>
        <family val="2"/>
      </rPr>
      <t>2.1.1.</t>
    </r>
  </si>
  <si>
    <r>
      <rPr>
        <sz val="10"/>
        <rFont val="Arial MT"/>
        <family val="2"/>
      </rPr>
      <t>EXECUÇÃO DE PASSEIO (CALÇADA) OU PISO DE CONCRETO COM CONCRETO MOLDADO IN LOCO, USINADO C20, ACABAMENTO
CONVENCIONAL, NÃO ARMADO. AF_08/2022</t>
    </r>
  </si>
  <si>
    <t>PASSEIO</t>
  </si>
  <si>
    <r>
      <rPr>
        <sz val="10"/>
        <rFont val="Arial MT"/>
        <family val="2"/>
      </rPr>
      <t>2.2.1.</t>
    </r>
  </si>
  <si>
    <r>
      <rPr>
        <sz val="10"/>
        <rFont val="Arial MT"/>
        <family val="2"/>
      </rPr>
      <t>LIMPEZA MANUAL DE VEGETAÇÃO EM TERRENO COM ENXADA.
AF_03/2024</t>
    </r>
  </si>
  <si>
    <r>
      <rPr>
        <sz val="10"/>
        <rFont val="Arial MT"/>
        <family val="2"/>
      </rPr>
      <t>2.2.2.</t>
    </r>
  </si>
  <si>
    <t>CONSTRUÇÃO DE 30 CARNEIRAS</t>
  </si>
  <si>
    <t>3.1.</t>
  </si>
  <si>
    <r>
      <rPr>
        <sz val="10"/>
        <rFont val="Arial MT"/>
        <family val="2"/>
      </rPr>
      <t>3.1.1.</t>
    </r>
  </si>
  <si>
    <t>3.2.</t>
  </si>
  <si>
    <r>
      <rPr>
        <sz val="10"/>
        <rFont val="Arial MT"/>
        <family val="2"/>
      </rPr>
      <t>3.2.1.</t>
    </r>
  </si>
  <si>
    <r>
      <rPr>
        <sz val="10"/>
        <rFont val="Arial MT"/>
        <family val="2"/>
      </rPr>
      <t>3.2.2.</t>
    </r>
  </si>
  <si>
    <r>
      <rPr>
        <sz val="10"/>
        <rFont val="Arial MT"/>
        <family val="2"/>
      </rPr>
      <t>3.2.3.</t>
    </r>
  </si>
  <si>
    <t>3.3.</t>
  </si>
  <si>
    <t>CARNEIRAS</t>
  </si>
  <si>
    <r>
      <rPr>
        <sz val="10"/>
        <rFont val="Arial MT"/>
        <family val="2"/>
      </rPr>
      <t>3.3.1.</t>
    </r>
  </si>
  <si>
    <r>
      <rPr>
        <sz val="10"/>
        <rFont val="Arial MT"/>
        <family val="2"/>
      </rPr>
      <t>3.3.2.</t>
    </r>
  </si>
  <si>
    <r>
      <rPr>
        <sz val="10"/>
        <rFont val="Arial MT"/>
        <family val="2"/>
      </rPr>
      <t>3.3.3.</t>
    </r>
  </si>
  <si>
    <r>
      <rPr>
        <sz val="10"/>
        <rFont val="Arial MT"/>
        <family val="2"/>
      </rPr>
      <t>CONCRETO FCK = 20MPA, TRAÇO 1:2,7:3 (EM MASSA SECA DE CIMENTO/ AREIA MÉDIA/ BRITA 1) - PREPARO MECÂNICO COM BETONEIRA 600 L.
AF_05/2021</t>
    </r>
  </si>
  <si>
    <r>
      <rPr>
        <sz val="10"/>
        <rFont val="Arial MT"/>
        <family val="2"/>
      </rPr>
      <t>3.3.4.</t>
    </r>
  </si>
  <si>
    <r>
      <rPr>
        <sz val="10"/>
        <rFont val="Arial MT"/>
        <family val="2"/>
      </rPr>
      <t>3.3.5.</t>
    </r>
  </si>
  <si>
    <r>
      <rPr>
        <sz val="10"/>
        <rFont val="Arial MT"/>
        <family val="2"/>
      </rPr>
      <t>Armadura em barra de aço CA-50 (A ou B) fyk = 500 MPa</t>
    </r>
  </si>
  <si>
    <r>
      <rPr>
        <sz val="10"/>
        <rFont val="Arial MT"/>
        <family val="2"/>
      </rPr>
      <t>3.3.6.</t>
    </r>
  </si>
  <si>
    <r>
      <rPr>
        <sz val="10"/>
        <rFont val="Arial MT"/>
        <family val="2"/>
      </rPr>
      <t>Alvenaria de bloco cerâmico estrutural de 14 cm</t>
    </r>
  </si>
  <si>
    <r>
      <rPr>
        <sz val="10"/>
        <rFont val="Arial MT"/>
        <family val="2"/>
      </rPr>
      <t>3.3.7.</t>
    </r>
  </si>
  <si>
    <r>
      <rPr>
        <sz val="10"/>
        <rFont val="Arial MT"/>
        <family val="2"/>
      </rPr>
      <t>Alvenaria de bloco de concreto de vedação de 9 cm - classe C</t>
    </r>
  </si>
  <si>
    <r>
      <rPr>
        <sz val="10"/>
        <rFont val="Arial MT"/>
        <family val="2"/>
      </rPr>
      <t>3.3.8.</t>
    </r>
  </si>
  <si>
    <r>
      <rPr>
        <sz val="10"/>
        <rFont val="Arial MT"/>
        <family val="2"/>
      </rPr>
      <t>Chapisco 1:4 com areia grossa</t>
    </r>
  </si>
  <si>
    <r>
      <rPr>
        <sz val="10"/>
        <rFont val="Arial MT"/>
        <family val="2"/>
      </rPr>
      <t>3.3.9.</t>
    </r>
  </si>
  <si>
    <t>3.4.</t>
  </si>
  <si>
    <r>
      <rPr>
        <sz val="10"/>
        <rFont val="Arial MT"/>
        <family val="2"/>
      </rPr>
      <t>3.4.1.</t>
    </r>
  </si>
  <si>
    <r>
      <rPr>
        <sz val="10"/>
        <rFont val="Arial MT"/>
        <family val="2"/>
      </rPr>
      <t>3.4.2.</t>
    </r>
  </si>
  <si>
    <r>
      <rPr>
        <sz val="10"/>
        <rFont val="Arial MT"/>
        <family val="2"/>
      </rPr>
      <t>3.4.3.</t>
    </r>
  </si>
  <si>
    <r>
      <rPr>
        <sz val="10"/>
        <rFont val="Arial MT"/>
        <family val="2"/>
      </rPr>
      <t>3.4.4.</t>
    </r>
  </si>
  <si>
    <t>3.5.</t>
  </si>
  <si>
    <t>CALÇADA ENTORNO</t>
  </si>
  <si>
    <r>
      <rPr>
        <sz val="10"/>
        <rFont val="Arial MT"/>
        <family val="2"/>
      </rPr>
      <t>3.5.1.</t>
    </r>
  </si>
  <si>
    <t>CONTRATAÇÃO DE EMPRESA PARA CONFECÇÃO E INSTALAÇÃO DE QUATRO LETREIROS, TODOS EM AÇO INOX POLIDO, NA CIDADE DE GUARIBA – SP. UM LETREIRO SERÁ INSTALADO NA ESCOLA “EMEB PROFª. MARIA CECÍLIA PACÍFICO DE FARIA” E O TEXTO DESTE LETREIRO É O PRÓPRIO NOME DA ESCOLA. NA ÁREA DA SAÚDE, SERÃO INSTALADOS DOIS LETREIROS QUE IDENTIFICARÃO DOIS PRÉDIOS: “ESF DR. PEDRO ALEM; E “CENTRO DE SAÚDE III DR. ÁLVARO LANDGRAF”. UM LETREIRO IDENTIFICARÁ O TERMINAL RODOVIÁRIO COM OS DIZERES “TERMINAL RODOVIÁRIO DE GUARIBA “JOSÉ CHARTUNE””; DE ACORDO COM AS QUANTIDADES, ESPECIFICAÇÕES E UNIDADES DESCRITAS NA TABELA CONSTANTE DO TERMO DE REFERÊNCIA ANEXO.</t>
  </si>
  <si>
    <t>ATN CAMPOS – COMÉRCIO, PRESTAÇÃO DE SERVIÇOS, IMPORTAÇÃO E EXPORTAÇÃO LTDA - CNPJ: 54.682.221/0001-16</t>
  </si>
  <si>
    <t>049/2025</t>
  </si>
  <si>
    <t>PREGÃO ELETRÔNICO 005/2025</t>
  </si>
  <si>
    <t>23/06/2025 - 23/12/2025</t>
  </si>
  <si>
    <t>LETREIRO: EMEB PROFª MARIA CECÍLIA PACÍFICO DE FARIA - PRODUZIDO EM AÇO INOX POLIDO 3CM DE ESPESSURA, COM 500X50CM</t>
  </si>
  <si>
    <t>Un.</t>
  </si>
  <si>
    <t>LETREIRO: UBS DR. PEDRO ALEM - PRODUZIDO EM AÇO INOX POLIDO 3CM DE ESPESSURA, COM 500X50CM</t>
  </si>
  <si>
    <t>LETREIRO: CENTRO DE SAÚDE III DR. ÁLVARO LANDGRAF - PRODUZIDO EM AÇO INOX POLIDO 3CM DE ESPESSURA, COM 500X50CM</t>
  </si>
  <si>
    <t>LETREIRO: TERMINAL RODOVIÁRIO DE GUARIBA "JOSÉ CHARTUNE" - PRODUZIDO EM AÇO INOX POLIDO 3CM DE ESPESSURA, COM 500X50CM</t>
  </si>
  <si>
    <t>A CONTRATAÇÃO DE EMPRESA PARA CONFECÇÃO E INSTALAÇÃO DE QUATRO LETREIROS E UMA PLACA, TODOS EM AÇO INOX POLIDO, NA CIDADE DE GUARIBA – SP. UM LETREIRO SERÁ INSTALADO NA ESCOLA “EMEB PROFª. MARIA CECÍLIA PACÍFICO DE FARIA” E O TEXTO DESTE LETREIRO É O PRÓPRIO NOME DA ESCOLA. NA ÁREA DA SAÚDE, SERÃO INSTALADOS DOIS LETREIROS QUE IDENTIFICARÃO DOIS PRÉDIOS: “ESF DR. PEDRO ALEM; E “CENTRO DE SAÚDE III DR. ÁLVARO LANDGRAF”. UM LETREIRO IDENTIFICARÁ O TERMINAL RODOVIÁRIO COM OS DIZERES “TERMINAL RODOVIÁRIO DE GUARIBA “JOSÉ CHARTUNE””; E A PLACA EM AÇO INOX, QUE IDENTIFICA O SERVIÇO ESPECIALIZADO EM ENGENHARIA DE SEGURANÇA E MEDICINA DO TRABALHO (SESMT), DE ACORDO COM AS QUANTIDADES, ESPECIFICAÇÕES E UNIDADES DESCRITAS NA TABELA CONSTANTE DO TERMO DE REFERÊNCIA ANEXO.</t>
  </si>
  <si>
    <t>LICITA TOPMINAS LTDA - 37.156.400/0001-09</t>
  </si>
  <si>
    <t>008/2025</t>
  </si>
  <si>
    <t>015/2025</t>
  </si>
  <si>
    <t>PREGÃO ELETRÔNICO Nº 005/2025</t>
  </si>
  <si>
    <t>13/03/2025 - 13/09/2025</t>
  </si>
  <si>
    <t>LETREIRO: PLACA EM AÇO INOX: CH 18, MEDINDO 50X70CM, COM GRAVAÇÃO EM RELEVO, LOGO E DIZERES NAS CORES, COM FUROS PARA FIXAÇÃO</t>
  </si>
  <si>
    <t>OBJETO: CONTRATAÇÃO DE EMPRESA, COM FORNECIMENTO DE MATERIAL E MÃO DE OBRA ESPECIALIZADA, PARA A CONSTRUÇÃO DE UM ESPAÇO PÚBLICO DE LAZER CONTENDO 1.582,86M², NO RESIDENCIAL BELA VISTA, SOB REGIME DE EMPREITADA POR PREÇO GLOBAL, MEDIANTE TRANSFERÊNCIA ESPECIAL - PLANO DE AÇÃO 09032024-073624 – PROGRAMA 09032024 - EMENDA PARLAMENTAR Nº 202440940005.</t>
  </si>
  <si>
    <t>RODRIGO GODOY LTDA - CNPJ: 21.706.616/0001-52</t>
  </si>
  <si>
    <t>010/2025</t>
  </si>
  <si>
    <t>14/02/2025 - 14/12/2025</t>
  </si>
  <si>
    <t>413/2024</t>
  </si>
  <si>
    <t>CONCORRÊNCIA ELETRÔNICA N° 016/2024</t>
  </si>
  <si>
    <t>PRAÇA BELA VISTA</t>
  </si>
  <si>
    <t>FORNECIMENTO E INSTALAÇÃO DE PLACA DE OBRA COM CHAPA GALVANIZADA E ESTRUTURA DE MADEIRA. AF_03/2022_PS</t>
  </si>
  <si>
    <t>Locação de container tipo depósito - área mínima de 13,80 m²</t>
  </si>
  <si>
    <t>UNMES</t>
  </si>
  <si>
    <t>Banheiro químico modelo Standard, com manutenção conforme exigências da CETESB</t>
  </si>
  <si>
    <t>TOPÓGRAFO COM ENCARGOS COMPLEMENTARES</t>
  </si>
  <si>
    <t>H</t>
  </si>
  <si>
    <t>AUXILIAR DE TOPÓGRAFO COM ENCARGOS COMPLEMENTARES</t>
  </si>
  <si>
    <t>CALÇAMENTO</t>
  </si>
  <si>
    <t>EXECUÇÃO DE PASSEIO (CALÇADA) OU PISO DE CONCRETO COM CONCRETO MOLDADO IN LOCO, USINADO C20, ACABAMENTO CONVENCIONAL, NÃO ARMADO. AF_08/2022</t>
  </si>
  <si>
    <t>1.2.0.3.</t>
  </si>
  <si>
    <t>ASSENTAMENTO DE GUIA (MEIO-FIO) EM TRECHO CURVO, CONFECCIONADA EM CONCRETO PRÉ-FABRICADO, DIMENSÕES 39X6,5X6,5X19 CM (COMPRIMENTO X BASE INFERIOR X BASE SUPERIOR X ALTURA), PARA DELIMITAÇÃO DE JARDINS, PRAÇAS OU PASSEIOS. AF_01/2024</t>
  </si>
  <si>
    <t>1.2.0.4.</t>
  </si>
  <si>
    <t>ASSENTAMENTO DE GUIA (MEIO-FIO) EM TRECHO RETO, CONFECCIONADA EM CONCRETO PRÉ-FABRICADO, DIMENSÕES 39X6,5X6,5X19 CM (COMPRIMENTO X BASE INFERIOR X BASE SUPERIOR X ALTURA), PARA DELIMITAÇÃO DE JARDINS, PRAÇAS OU PASSEIOS. AF_01/2024</t>
  </si>
  <si>
    <t xml:space="preserve">ILUMINAÇÃO </t>
  </si>
  <si>
    <t>PRAÇA</t>
  </si>
  <si>
    <t>Poste de concreto circular, 200 kg, H = 11,00 m</t>
  </si>
  <si>
    <t>ALÇA PREFORMADA DE DISTRIBUIÇÃO, EM  AÇO GALVANIZADO, AWG 6 - FORNECIMENTO E INSTALAÇÃO. AF_07/2020</t>
  </si>
  <si>
    <t>Armação secundária tipo 1C - 2R</t>
  </si>
  <si>
    <t>SUPORTE TUBULAR EM AÇO CARBONO PARA FIXAÇÃO EM POSTE DE CONCRETO CIRCULAR PARA 3 LUMINÁRIAS TIPO PÚBLICA EM LED 60,2MM, FORNECIMENTO MATERIAL E MÃO DE OBRA PARA INSTALAÇÃO COM ACESSÓRIOS DO SUPORTE</t>
  </si>
  <si>
    <t>Luminária pública LED retangular para poste, fluxo luminoso de 14200 a 18000 lm, eficiência mínima de 120 lm/W - potência de 100 W/120 W</t>
  </si>
  <si>
    <t>Cabo de cobre de 2,5 mm², isolamento 750 V - isolação em PVC 70°C</t>
  </si>
  <si>
    <t>CABO MULTIPLEXADO TRIPLEX 10MM ISOLAÇÃO 0,6/1KV - INSTALAÇÃO E FORNECIMENTO DE MATERIAL (INCLUSO ACESSÓRIO PARA INSTALAÇÃO)</t>
  </si>
  <si>
    <t>CONECTOR PERFURANTE DERIVAÇÃO 35 MM²</t>
  </si>
  <si>
    <t>CAMPO</t>
  </si>
  <si>
    <t>Poste de concreto circular, 200 kg, H = 9,00 m</t>
  </si>
  <si>
    <t>Quadro Telebrás de sobrepor de 400 x 400 x 120 mm</t>
  </si>
  <si>
    <t>1.4.0.6.</t>
  </si>
  <si>
    <t>Projetor LED modular, fluxo luminoso de 26294 lm, eficiência mínima de 125 l/W - 150 W/200 W</t>
  </si>
  <si>
    <t>1.4.0.7.</t>
  </si>
  <si>
    <t>1.4.0.8.</t>
  </si>
  <si>
    <t>Suporte tubular de fixação em poste para 1 luminária tipo pétala</t>
  </si>
  <si>
    <t>1.4.0.9.</t>
  </si>
  <si>
    <t>Relé fotoelétrico 50/60 Hz, 110/220 V, 1200 VA, completo</t>
  </si>
  <si>
    <t>1.4.0.10.</t>
  </si>
  <si>
    <t>DISJUNTOR BIPOLAR TIPO DIN, CORRENTE NOMINAL DE 16A - FORNECIMENTO E INSTALAÇÃO. AF_10/2020</t>
  </si>
  <si>
    <t>1.4.0.11.</t>
  </si>
  <si>
    <t>Contator de potência 16 A - 2na+2nf</t>
  </si>
  <si>
    <t>1.4.0.12.</t>
  </si>
  <si>
    <t>CAMPO DE FUTEBOL - PLANTIO</t>
  </si>
  <si>
    <t>Plantio de grama batatais em placas (praças e áreas abertas)</t>
  </si>
  <si>
    <t>OBJETO: CONTRATAÇÃO DE EMPRESA LEGALMENTE ESTABELECIDA E ESPECIALIZADA, PARA EXECUÇÃO DE RECAPEAMENTO ASFÁLTICO, SINALIZAÇÃO VIÁRIA, CALÇAMENTO E RAMPAS DE ACESSIBILIDADE NO PASSEIO PÚBLICO EM CONCRETO NO MUNICÍPIO DE GUARIBA - SP, OS SERVIÇOS INCLUEM O FORNECIMENTO DE MATERIAIS, EM CONFORMIDADE COM O CONVÊNIO FIRMADO JUNTO AO GOVERNO FEDERAL, POR MEIO DO CONTRATO DE REPASSE 1091451-14/2023, 953042/2023 COM O MUNICÍPIO DE GUARIBA - SP.</t>
  </si>
  <si>
    <t>PORTO JUNIOR USINA DE ASFALTO LTDA - CNPJ: 74.207.887/0001-20</t>
  </si>
  <si>
    <t>104/2024</t>
  </si>
  <si>
    <t>359/2024</t>
  </si>
  <si>
    <t>CONCORRÊNCIA ELETRÔNICA N° 013/2024</t>
  </si>
  <si>
    <t>09/12/2024 - 24/02/2026</t>
  </si>
  <si>
    <t xml:space="preserve"> 1 </t>
  </si>
  <si>
    <t>IMPLANTAÇÃO DE INFRAESTRUTURA URBANA (RECAPEAMENTO ASFÁLTICO E SINALIZAÇÃO VIÁRIA) EM VIAS PÚBLICAS</t>
  </si>
  <si>
    <t xml:space="preserve"> 1.1 </t>
  </si>
  <si>
    <t xml:space="preserve"> 1.1.1 </t>
  </si>
  <si>
    <t xml:space="preserve"> 1.1.2 </t>
  </si>
  <si>
    <t>LIMPEZA DE SUPERFÍCIE COM JATO DE ALTA PRESSÃO. AF_04/2019</t>
  </si>
  <si>
    <t xml:space="preserve"> 1.1.3 </t>
  </si>
  <si>
    <t>FRESAGEM DE PAVIMENTO ASFÁLTICO (PROFUNDIDADE ATÉ 5,0 CM) - EXCLUSIVE TRANSPORTE. AF_11/2019</t>
  </si>
  <si>
    <t xml:space="preserve"> 1.1.4 </t>
  </si>
  <si>
    <t>IMPRIMAÇÃO BETUMINOSA LIGANTE</t>
  </si>
  <si>
    <t xml:space="preserve"> 1.1.5 </t>
  </si>
  <si>
    <t>EXECUÇÃO DE PAVIMENTO COM APLICAÇÃO DE CONCRETO ASFÁLTICO, CAMADA DE ROLAMENTO - EXCLUSIVE CARGA E TRANSPORTE. AF_11/2019</t>
  </si>
  <si>
    <t>m³</t>
  </si>
  <si>
    <t xml:space="preserve"> 1.1.6 </t>
  </si>
  <si>
    <t>TRANSPORTE COM CAMINHÃO BASCULANTE DE 10 M³, EM VIA URBANA PAVIMENTADA, DMT ATÉ 30 KM (UNIDADE: M3XKM). AF_07/2020</t>
  </si>
  <si>
    <t>M3XKM</t>
  </si>
  <si>
    <t xml:space="preserve"> 1.2 </t>
  </si>
  <si>
    <t>PAVIMENTAÇÃO ASFALTICA</t>
  </si>
  <si>
    <t xml:space="preserve"> 1.2.1 </t>
  </si>
  <si>
    <t>ESCAVAÇÃO MECANIZADA DE VALA COM PROF. ATÉ 1,5 M (MÉDIA MONTANTE E JUSANTE/UMA COMPOSIÇÃO POR TRECHO), ESCAVADEIRA (0,8 M3), LARG. DE 1,5 M A 2,5 M, EM SOLO DE 1A CATEGORIA, LOCAIS COM BAIXO NÍVEL DE INTERFERÊNCIA. AF_09/2024</t>
  </si>
  <si>
    <t xml:space="preserve"> 1.2.2 </t>
  </si>
  <si>
    <t>CONSTRUÇÃO DE BASE E SUB-BASE PARA PAVIMENTAÇÃO DE BRITA GRADUADA SIMPLES, COM ESPESSURA DE 15 CM - EXCLUSIVE CARGA E TRANSPORTE. AF_09/2024</t>
  </si>
  <si>
    <t xml:space="preserve"> 1.2.3 </t>
  </si>
  <si>
    <t>IMPRIMAÇÃO BETUMINOSA IMPERMEABILIZANTE</t>
  </si>
  <si>
    <t xml:space="preserve"> 1.2.4 </t>
  </si>
  <si>
    <t xml:space="preserve"> 1.2.5 </t>
  </si>
  <si>
    <t>GUIA (MEIO-FIO) CONCRETO, MOLDADA  IN LOCO  EM TRECHO CURVO COM EXTRUSORA, 15 CM BASE X 30 CM ALTURA. AF_01/2024</t>
  </si>
  <si>
    <t xml:space="preserve"> 1.2.6 </t>
  </si>
  <si>
    <t>DEMOLIÇÃO DE PISO DE CONCRETO SIMPLES, DE FORMA MECANIZADA COM MARTELETE, SEM REAPROVEITAMENTO. AF_09/2023</t>
  </si>
  <si>
    <t xml:space="preserve"> 1.2.7 </t>
  </si>
  <si>
    <t>CARGA, MANOBRA E DESCARGA DE ENTULHO EM CAMINHÃO BASCULANTE 6 M³ - CARGA COM ESCAVADEIRA HIDRÁULICA  (CAÇAMBA DE 0,80 M³ / 111 HP) E DESCARGA LIVRE (UNIDADE: M3). AF_07/2020</t>
  </si>
  <si>
    <t xml:space="preserve"> 1.2.8 </t>
  </si>
  <si>
    <t xml:space="preserve"> 1.2.9 </t>
  </si>
  <si>
    <t xml:space="preserve"> 1.3 </t>
  </si>
  <si>
    <t>EXECUÇÃO DE CALÇADAS</t>
  </si>
  <si>
    <t xml:space="preserve"> 1.3.1 </t>
  </si>
  <si>
    <t xml:space="preserve"> 1.3.2 </t>
  </si>
  <si>
    <t xml:space="preserve"> 1.3.3 </t>
  </si>
  <si>
    <t>LASTRO COM MATERIAL GRANULAR (PEDRA BRITADA N.2), APLICADO EM PISOS OU LAJES SOBRE SOLO, ESPESSURA DE *10 CM*. AF_01/2024</t>
  </si>
  <si>
    <t xml:space="preserve"> 1.3.4 </t>
  </si>
  <si>
    <t xml:space="preserve"> 1.4 </t>
  </si>
  <si>
    <t>SINALIZAÇÃO</t>
  </si>
  <si>
    <t xml:space="preserve"> 1.4.1 </t>
  </si>
  <si>
    <t>PINTURA DE FAIXA DE PEDESTRE OU ZEBRADA TINTA RETRORREFLETIVA A BASE DE RESINA ACRÍLICA COM MICROESFERAS DE VIDRO, E = 30 CM, APLICAÇÃO MANUAL. AF_05/2021</t>
  </si>
  <si>
    <t xml:space="preserve"> 1.5 </t>
  </si>
  <si>
    <t>RAMPAS PNE MODELO 1</t>
  </si>
  <si>
    <t xml:space="preserve"> 1.5.1 </t>
  </si>
  <si>
    <t>CORTADORA DE PISO COM MOTOR 4 TEMPOS A GASOLINA, POTÊNCIA DE 13 HP, COM DISCO DE CORTE DIAMANTADO SEGMENTADO PARA CONCRETO, DIÂMETRO DE 350 MM, FURO DE 1" (14 X 1") - MATERIAIS NA OPERAÇÃO. AF_08/2015</t>
  </si>
  <si>
    <t xml:space="preserve"> 1.5.2 </t>
  </si>
  <si>
    <t xml:space="preserve"> 1.5.3 </t>
  </si>
  <si>
    <t xml:space="preserve"> 1.5.4 </t>
  </si>
  <si>
    <t xml:space="preserve"> 1.5.5 </t>
  </si>
  <si>
    <t xml:space="preserve"> 1.5.6 </t>
  </si>
  <si>
    <t>PISO PODOTÁTIL DE ALERTA OU DIRECIONAL, DE CONCRETO, ASSENTADO SOBRE ARGAMASSA. AF_03/2024</t>
  </si>
  <si>
    <t xml:space="preserve"> 1.6 </t>
  </si>
  <si>
    <t>RAMPAS PNE MODELO 2</t>
  </si>
  <si>
    <t xml:space="preserve"> 1.6.1 </t>
  </si>
  <si>
    <t xml:space="preserve"> 1.6.2 </t>
  </si>
  <si>
    <t xml:space="preserve"> 1.6.3 </t>
  </si>
  <si>
    <t xml:space="preserve"> 1.6.4 </t>
  </si>
  <si>
    <t xml:space="preserve"> 1.6.5 </t>
  </si>
  <si>
    <t xml:space="preserve"> 1.6.6 </t>
  </si>
  <si>
    <t xml:space="preserve">OBJETO: A CONTRATAÇÃO DE EMPRESA, COM FORNECIMENTO DE MATERIAL E MÃO DE OBRA ESPECIALIZADA, PARA EXECUÇÃO DE REFORMA E AMPLIAÇÃO, CONTENDO 69,00 M2, DA EMEB AMARAL VAZ MELONE, SOB REGIME DE EMPREITADA POR PREÇO GLOBAL. CONTRATANTE: PREFEITURA DO MUNICÍPIO DE GUARIBA </t>
  </si>
  <si>
    <t>LUIS HENRIQUE LISBOA DE ABREU - CNPJ: 10.235.065/0001-70</t>
  </si>
  <si>
    <t>011/2025</t>
  </si>
  <si>
    <t>414/2024</t>
  </si>
  <si>
    <t>CONCORRÊNCIA ELETRÔNICA N° 017/2024</t>
  </si>
  <si>
    <t>ÁREA DE ENTRADA</t>
  </si>
  <si>
    <t>Locação de obra de edificação</t>
  </si>
  <si>
    <r>
      <rPr>
        <sz val="10"/>
        <rFont val="Arial"/>
        <family val="2"/>
      </rPr>
      <t>DEMOLIÇÃO DE ALVENARIA DE BLOCO FURADO, DE FORMA MANUAL,
SEM REAPROVEITAMENTO. AF_09/2023</t>
    </r>
  </si>
  <si>
    <t>Retirada de esquadria metálica em geral</t>
  </si>
  <si>
    <t>TAPUME COM TELHA METÁLICA. AF_03/2024</t>
  </si>
  <si>
    <r>
      <rPr>
        <sz val="10"/>
        <rFont val="Arial"/>
        <family val="2"/>
      </rPr>
      <t>Remoção de entulho de obra com caçamba metálica - material volumoso e
misturado por alvenaria, terra, madeira, papel, plástico e metal</t>
    </r>
  </si>
  <si>
    <t>1.1.7.</t>
  </si>
  <si>
    <t>RETIRADA DE PARTE DO PERGOLADO</t>
  </si>
  <si>
    <t>ESCAVAÇÃO MANUAL PARA VIGA BALDRAME OU SAPATA CORRIDA (INCLUINDO ESCAVAÇÃO PARA COLOCAÇÃO DE FÔRMAS). AF_01/2024</t>
  </si>
  <si>
    <r>
      <rPr>
        <sz val="10"/>
        <rFont val="Arial"/>
        <family val="2"/>
      </rPr>
      <t>ARMAÇÃO DE BLOCO UTILIZANDO AÇO CA-50 DE 10 MM - MONTAGEM.
AF_01/2024</t>
    </r>
  </si>
  <si>
    <t>1.2.4.</t>
  </si>
  <si>
    <t>CORTE E DOBRA DE AÇO CA-60, DIÂMETRO DE 4,2 MM. AF_06/2022</t>
  </si>
  <si>
    <t>1.2.5.</t>
  </si>
  <si>
    <t>Concreto não estrutural executado no local, mínimo 200 kg cimento / m³</t>
  </si>
  <si>
    <t>1.2.6.</t>
  </si>
  <si>
    <r>
      <rPr>
        <sz val="10"/>
        <rFont val="Arial"/>
        <family val="2"/>
      </rPr>
      <t>IMPERMEABILIZAÇÃO DE SUPERFÍCIE COM ARGAMASSA POLIMÉRICA /
MEMBRANA ACRÍLICA, 3 DEMÃOS. AF_09/2023</t>
    </r>
  </si>
  <si>
    <t>SUPERESTRUTURA</t>
  </si>
  <si>
    <r>
      <rPr>
        <sz val="10"/>
        <rFont val="Arial"/>
        <family val="2"/>
      </rPr>
      <t>ARMAÇÃO DE PILAR OU VIGA DE ESTRUTURA CONVENCIONAL DE CONCRETO ARMADO UTILIZANDO AÇO CA-50 DE 10,0 MM - MONTAGEM.
AF_06/2022</t>
    </r>
  </si>
  <si>
    <t>1.3.3.</t>
  </si>
  <si>
    <t>Forma plana em compensado para estrutura convencional</t>
  </si>
  <si>
    <t>1.3.4.</t>
  </si>
  <si>
    <t>1.3.5.</t>
  </si>
  <si>
    <r>
      <rPr>
        <sz val="10"/>
        <rFont val="Arial"/>
        <family val="2"/>
      </rPr>
      <t>Lançamento, espalhamento e adensamento de concreto ou massa em lastro
e/ou enchimento</t>
    </r>
  </si>
  <si>
    <t>ALVENARIA</t>
  </si>
  <si>
    <r>
      <rPr>
        <sz val="10"/>
        <rFont val="Arial"/>
        <family val="2"/>
      </rPr>
      <t>CINTA DE AMARRAÇÃO DE ALVENARIA MOLDADA IN LOCO COM UTILIZAÇÃO DE BLOCOS CANALETA, ESPESSURA DE *20* CM.
AF_03/2024</t>
    </r>
  </si>
  <si>
    <r>
      <rPr>
        <sz val="10"/>
        <rFont val="Arial"/>
        <family val="2"/>
      </rPr>
      <t>Tampo/bancada em granito, com frontão, espessura de 2 cm, acabamento
polido</t>
    </r>
  </si>
  <si>
    <t>REVESTIMENTO</t>
  </si>
  <si>
    <t>Forro em painéis de gesso acartonado, espessura de 12,5mm, fixo</t>
  </si>
  <si>
    <t>1.5.4.</t>
  </si>
  <si>
    <r>
      <rPr>
        <sz val="10"/>
        <rFont val="Arial"/>
        <family val="2"/>
      </rPr>
      <t>PINTURA LÁTEX ACRÍLICA PREMIUM, APLICAÇÃO MANUAL EM PAREDES,
DUAS DEMÃOS. AF_04/2023</t>
    </r>
  </si>
  <si>
    <t>1.5.5.</t>
  </si>
  <si>
    <t>Cabo de cobre de 2,5 mm², isolamento 0,6/1 kV - isolação em PVC 70°C</t>
  </si>
  <si>
    <r>
      <rPr>
        <sz val="10"/>
        <rFont val="Arial"/>
        <family val="2"/>
      </rPr>
      <t>DISJUNTOR MONOPOLAR TIPO DIN, CORRENTE NOMINAL DE 10A -
FORNECIMENTO E INSTALAÇÃO. AF_10/2020</t>
    </r>
  </si>
  <si>
    <t>Caixa em PVC de 4´ x 2´</t>
  </si>
  <si>
    <t>1.6.5.</t>
  </si>
  <si>
    <r>
      <rPr>
        <sz val="10"/>
        <rFont val="Arial"/>
        <family val="2"/>
      </rPr>
      <t>LUMINÁRIA ARANDELA TIPO TARTARUGA, DE SOBREPOR, COM 1 LÂMPADA LED DE 6 W, SEM REATOR - FORNECIMENTO E INSTALAÇÃO.
AF_09/2024</t>
    </r>
  </si>
  <si>
    <t>1.6.6.</t>
  </si>
  <si>
    <r>
      <rPr>
        <sz val="10"/>
        <rFont val="Arial"/>
        <family val="2"/>
      </rPr>
      <t>LUMINÁRIA TIPO PLAFON CIRCULAR, DE SOBREPOR, COM LED DE 12/13
W - FORNECIMENTO E INSTALAÇÃO. AF_09/2024</t>
    </r>
  </si>
  <si>
    <t>Caixilho em alumínio de correr com vidro - branco</t>
  </si>
  <si>
    <t>Grade de proteção para caixilhos</t>
  </si>
  <si>
    <t>Porta/portão de abrir em chapa, sob medida</t>
  </si>
  <si>
    <t>1.7.4.</t>
  </si>
  <si>
    <t>Porta/portão tipo gradil sob medida</t>
  </si>
  <si>
    <t>1.7.5.</t>
  </si>
  <si>
    <t>Gradil de ferro perfilado, tipo parque</t>
  </si>
  <si>
    <t>ESTRUTURA METÁLICA/COBERTURA</t>
  </si>
  <si>
    <t>Telha Metálica Galvalume Sanduíche Trapezoidal 1 Face Forro TR40 pintado</t>
  </si>
  <si>
    <t>Calha, rufo, afins em chapa galvanizada nº 26 - corte 0,50 m</t>
  </si>
  <si>
    <t>1.8.4.</t>
  </si>
  <si>
    <t>Calha, rufo, afins em chapa galvanizada nº 26 - corte 0,33 m</t>
  </si>
  <si>
    <t>1.8.5.</t>
  </si>
  <si>
    <t>Demolição manual de concreto simples</t>
  </si>
  <si>
    <t>1.9.3.</t>
  </si>
  <si>
    <t>Concreto usinado não estrutural mínimo 150 kg cimento / m³</t>
  </si>
  <si>
    <t>1.9.4.</t>
  </si>
  <si>
    <t>AMPLIAÇÃO - SALA DE AULA</t>
  </si>
  <si>
    <t>Retirada de forro qualquer em placas ou tiras fixadas</t>
  </si>
  <si>
    <t>Retirada de estrutura em madeira tesoura - telhas perfil qualquer</t>
  </si>
  <si>
    <t>2.1.5.</t>
  </si>
  <si>
    <t>2.1.6.</t>
  </si>
  <si>
    <t>Retirada de batente, corrimão ou peças lineares metálicas, chumbados</t>
  </si>
  <si>
    <t>2.1.7.</t>
  </si>
  <si>
    <t>2.1.8.</t>
  </si>
  <si>
    <t>2.2.7.</t>
  </si>
  <si>
    <r>
      <rPr>
        <sz val="10"/>
        <rFont val="Arial"/>
        <family val="2"/>
      </rPr>
      <t>Transporte de solo de 1ª e 2ª categoria por caminhão para distâncias superiores
ao 3° km até o 5° km</t>
    </r>
  </si>
  <si>
    <t>2.2.8.</t>
  </si>
  <si>
    <t>Espalhamento de solo em bota-fora com compactação sem controle</t>
  </si>
  <si>
    <r>
      <rPr>
        <sz val="10"/>
        <rFont val="Arial"/>
        <family val="2"/>
      </rPr>
      <t>ARMAÇÃO DE PILAR OU VIGA DE ESTRUTURA CONVENCIONAL DE CONCRETO ARMADO UTILIZANDO AÇO CA-50 DE 8,0 MM - MONTAGEM.
AF_06/2022</t>
    </r>
  </si>
  <si>
    <t>2.3.2.</t>
  </si>
  <si>
    <t>2.3.3.</t>
  </si>
  <si>
    <t>2.3.4.</t>
  </si>
  <si>
    <t>2.3.5.</t>
  </si>
  <si>
    <t>2.4.</t>
  </si>
  <si>
    <t>2.4.1.</t>
  </si>
  <si>
    <t>2.4.2.</t>
  </si>
  <si>
    <t>2.4.3.</t>
  </si>
  <si>
    <t>2.5.</t>
  </si>
  <si>
    <t>2.5.1.</t>
  </si>
  <si>
    <t>2.5.2.</t>
  </si>
  <si>
    <t>2.5.3.</t>
  </si>
  <si>
    <t>2.6.</t>
  </si>
  <si>
    <t>2.6.1.</t>
  </si>
  <si>
    <t>2.6.2.</t>
  </si>
  <si>
    <t>2.6.3.</t>
  </si>
  <si>
    <r>
      <rPr>
        <sz val="10"/>
        <rFont val="Arial"/>
        <family val="2"/>
      </rPr>
      <t>FUNDO SELADOR ACRÍLICO, APLICAÇÃO MANUAL EM PAREDE, UMA
DEMÃO. AF_04/2023</t>
    </r>
  </si>
  <si>
    <t>2.6.4.</t>
  </si>
  <si>
    <t>2.7.</t>
  </si>
  <si>
    <t>2.7.1.</t>
  </si>
  <si>
    <t>2.7.2.</t>
  </si>
  <si>
    <r>
      <rPr>
        <sz val="10"/>
        <rFont val="Arial"/>
        <family val="2"/>
      </rPr>
      <t>PINTURA LÁTEX ACRÍLICA PREMIUM, APLICAÇÃO MANUAL EM TETO,
DUAS DEMÃOS. AF_04/2023</t>
    </r>
  </si>
  <si>
    <t>2.8.</t>
  </si>
  <si>
    <t>2.8.1.</t>
  </si>
  <si>
    <r>
      <rPr>
        <sz val="10"/>
        <rFont val="Arial"/>
        <family val="2"/>
      </rPr>
      <t>ARGAMASSA PRONTA PARA CONTRAPISO, PREPARO MANUAL.
AF_08/2019</t>
    </r>
  </si>
  <si>
    <t>2.8.2.</t>
  </si>
  <si>
    <t>2.8.3.</t>
  </si>
  <si>
    <t>2.8.4.</t>
  </si>
  <si>
    <r>
      <rPr>
        <sz val="10"/>
        <rFont val="Arial"/>
        <family val="2"/>
      </rPr>
      <t>Revestimento em porcelanato esmaltado acetinado para área interna e ambiente com acesso ao exterior, grupo de absorção BIa, resistência química
B, assentado com argamassa colante industrializada, rejuntado</t>
    </r>
  </si>
  <si>
    <t>2.8.5.</t>
  </si>
  <si>
    <r>
      <rPr>
        <sz val="10"/>
        <rFont val="Arial"/>
        <family val="2"/>
      </rPr>
      <t>Rodapé em porcelanato esmaltado acetinado para área interna e ambiente com acesso ao exterior, grupo de absorção BIa, resistência química B, assentado
com argamassa colante industrializada, rejuntado</t>
    </r>
  </si>
  <si>
    <t>2.9.</t>
  </si>
  <si>
    <t>2.9.1.</t>
  </si>
  <si>
    <r>
      <rPr>
        <sz val="10"/>
        <rFont val="Arial"/>
        <family val="2"/>
      </rPr>
      <t>DISJUNTOR BIPOLAR TIPO DIN, CORRENTE NOMINAL DE 20A -
FORNECIMENTO E INSTALAÇÃO. AF_10/2020</t>
    </r>
  </si>
  <si>
    <t>2.9.2.</t>
  </si>
  <si>
    <t>Eletroduto de PVC corrugado flexível leve, diâmetro externo de 25 mm</t>
  </si>
  <si>
    <t>2.9.3.</t>
  </si>
  <si>
    <t>2.9.4.</t>
  </si>
  <si>
    <t>Cabo de cobre de 4 mm², isolamento 0,6/1 kV - isolação em PVC 70°C</t>
  </si>
  <si>
    <t>2.9.5.</t>
  </si>
  <si>
    <t>2.9.6.</t>
  </si>
  <si>
    <t>Conjunto 2 interruptores simples e 1 tomada 2P+T de 10 A, completo</t>
  </si>
  <si>
    <t>2.9.7.</t>
  </si>
  <si>
    <t>Tomada 2P+T de 10 A - 250 V, completa</t>
  </si>
  <si>
    <t>2.9.8.</t>
  </si>
  <si>
    <t>2.9.9.</t>
  </si>
  <si>
    <t>2.9.10.</t>
  </si>
  <si>
    <r>
      <rPr>
        <sz val="10"/>
        <rFont val="Arial"/>
        <family val="2"/>
      </rPr>
      <t>Luminária retangular de sobrepor tipo calha fechada, com difusor translúcido,
para 2 lâmpadas fluorescentes de 28 W/32 W/36 W/54 W</t>
    </r>
  </si>
  <si>
    <t>2.9.11.</t>
  </si>
  <si>
    <t>Lâmpada LED tubular T8 com base G13, de 1850 até 2000 Im - 18 a 20 W</t>
  </si>
  <si>
    <t>2.10.</t>
  </si>
  <si>
    <t>2.10.1.</t>
  </si>
  <si>
    <t>Tubo de PVC rígido soldável marrom, DN= 25 mm, (3/4´), inclusive conexões</t>
  </si>
  <si>
    <t>2.10.2.</t>
  </si>
  <si>
    <r>
      <rPr>
        <sz val="10"/>
        <rFont val="Arial"/>
        <family val="2"/>
      </rPr>
      <t>Caixa de passagem para condicionamento de ar tipo Split, com saída de dreno
único na vertical - 39 x 22 x 6 cm</t>
    </r>
  </si>
  <si>
    <t>2.10.3.</t>
  </si>
  <si>
    <r>
      <rPr>
        <sz val="10"/>
        <rFont val="Arial"/>
        <family val="2"/>
      </rPr>
      <t>Eletroduto corrugado em polietileno de alta densidade, DN= 30 mm, com
acessórios</t>
    </r>
  </si>
  <si>
    <t>2.11.</t>
  </si>
  <si>
    <t>2.11.1.</t>
  </si>
  <si>
    <t>2.11.2.</t>
  </si>
  <si>
    <t>2.11.3.</t>
  </si>
  <si>
    <r>
      <rPr>
        <sz val="10"/>
        <rFont val="Arial"/>
        <family val="2"/>
      </rPr>
      <t>GRADIL EM ALUMÍNIO FIXADO EM VÃOS DE JANELAS, FORMADO POR
TUBOS DE 3/4". AF_04/2019</t>
    </r>
  </si>
  <si>
    <t>RAMPA DE ACESSO</t>
  </si>
  <si>
    <t>3.1.1.</t>
  </si>
  <si>
    <t>3.1.2.</t>
  </si>
  <si>
    <t>3.1.3.</t>
  </si>
  <si>
    <t>3.1.4.</t>
  </si>
  <si>
    <t>Concreto usinado não estrutural mínimo 200 kg cimento / m³</t>
  </si>
  <si>
    <t>3.2.1.</t>
  </si>
  <si>
    <t>3.2.2.</t>
  </si>
  <si>
    <t>3.3.1.</t>
  </si>
  <si>
    <t>3.3.2.</t>
  </si>
  <si>
    <t>3.3.3.</t>
  </si>
  <si>
    <t>CORRIMÃO</t>
  </si>
  <si>
    <t>3.4.1.</t>
  </si>
  <si>
    <r>
      <rPr>
        <sz val="10"/>
        <rFont val="Arial"/>
        <family val="2"/>
      </rPr>
      <t>Corrimão duplo em tubo de aço inoxidável escovado, com diâmetro de 1 1/2´ e
montantes com diâmetro de 2´</t>
    </r>
  </si>
  <si>
    <t>REFORMA/REPAROS</t>
  </si>
  <si>
    <t>4.1.</t>
  </si>
  <si>
    <t>SOLÁRIO</t>
  </si>
  <si>
    <t>4.1.1.</t>
  </si>
  <si>
    <t>4.1.2.</t>
  </si>
  <si>
    <t>Alçapão/tampa em chapa de ferro com porta cadeado</t>
  </si>
  <si>
    <t>4.2.</t>
  </si>
  <si>
    <t>BERÇÁRIO</t>
  </si>
  <si>
    <t>4.2.1.</t>
  </si>
  <si>
    <r>
      <rPr>
        <sz val="10"/>
        <rFont val="Arial"/>
        <family val="2"/>
      </rPr>
      <t>DEMOLIÇÃO DE ARGAMASSAS, DE FORMA MANUAL, SEM
REAPROVEITAMENTO. AF_09/2023</t>
    </r>
  </si>
  <si>
    <t>4.2.2.</t>
  </si>
  <si>
    <t>4.2.3.</t>
  </si>
  <si>
    <t>4.2.4.</t>
  </si>
  <si>
    <r>
      <rPr>
        <sz val="10"/>
        <rFont val="Arial"/>
        <family val="2"/>
      </rPr>
      <t>Impermeabilização em argamassa polimérica para umidade e água de
percolação</t>
    </r>
  </si>
  <si>
    <t>4.2.5.</t>
  </si>
  <si>
    <t>4.3.</t>
  </si>
  <si>
    <t>CORREDOR</t>
  </si>
  <si>
    <t>4.3.1.</t>
  </si>
  <si>
    <t>4.4.</t>
  </si>
  <si>
    <t>PÁTIO</t>
  </si>
  <si>
    <t>4.4.1.</t>
  </si>
  <si>
    <t>4.4.2.</t>
  </si>
  <si>
    <r>
      <rPr>
        <sz val="10"/>
        <rFont val="Arial"/>
        <family val="2"/>
      </rPr>
      <t>CAIXA COM GRELHA RETANGULAR DE FERRO FUNDIDO, EM ALVENARIA
COM TIJOLOS CERÂMICOS MACIÇOS, DIMENSÕES INTERNAS: 0,15 X 1,00 X 0,3 M. AF_08/2021</t>
    </r>
  </si>
  <si>
    <t>4.4.3.</t>
  </si>
  <si>
    <t>4.4.4.</t>
  </si>
  <si>
    <t>4.4.5.</t>
  </si>
  <si>
    <t>Retirada de estrutura metálica</t>
  </si>
  <si>
    <t>4.4.6.</t>
  </si>
  <si>
    <t>4.5.</t>
  </si>
  <si>
    <t>RAMPA PÁTIO</t>
  </si>
  <si>
    <t>4.5.1.</t>
  </si>
  <si>
    <t>4.5.2.</t>
  </si>
  <si>
    <r>
      <rPr>
        <sz val="10"/>
        <rFont val="Arial"/>
        <family val="2"/>
      </rPr>
      <t>Tubo de PVC rígido branco PxB com virola e anel de borracha, linha esgoto
série normal, DN= 100 mm, inclusive conexões</t>
    </r>
  </si>
  <si>
    <t>4.5.3.</t>
  </si>
  <si>
    <r>
      <rPr>
        <sz val="10"/>
        <rFont val="Arial"/>
        <family val="2"/>
      </rPr>
      <t>ARGAMASSA TRAÇO 1:3 (EM VOLUME DE CIMENTO E AREIA MÉDIA
ÚMIDA) PARA CONTRAPISO, PREPARO MECÂNICO COM BETONEIRA 400
L. AF_08/2019</t>
    </r>
  </si>
  <si>
    <t>4.6.</t>
  </si>
  <si>
    <t>BANHEIRO</t>
  </si>
  <si>
    <t>4.6.1.</t>
  </si>
  <si>
    <t>4.7.</t>
  </si>
  <si>
    <t>4.7.1.</t>
  </si>
  <si>
    <t>Alvenaria de elevação de 1 tijolo maciço comum</t>
  </si>
  <si>
    <t>4.7.2.</t>
  </si>
  <si>
    <t>4.7.3.</t>
  </si>
  <si>
    <t>DEPÓSITO</t>
  </si>
  <si>
    <t>5.1.</t>
  </si>
  <si>
    <t>5.1.1.</t>
  </si>
  <si>
    <t>5.2.</t>
  </si>
  <si>
    <t>5.2.1.</t>
  </si>
  <si>
    <t>5.2.2.</t>
  </si>
  <si>
    <t>5.2.3.</t>
  </si>
  <si>
    <r>
      <rPr>
        <sz val="10"/>
        <rFont val="Arial"/>
        <family val="2"/>
      </rPr>
      <t>ARMAÇÃO DE PILAR OU VIGA DE ESTRUTURA CONVENCIONAL DE
CONCRETO ARMADO UTILIZANDO AÇO CA-50 DE 10,0 MM - MONTAGEM. AF_06/2022</t>
    </r>
  </si>
  <si>
    <t>5.2.4.</t>
  </si>
  <si>
    <t>5.2.5.</t>
  </si>
  <si>
    <t>5.2.6.</t>
  </si>
  <si>
    <t>5.3.</t>
  </si>
  <si>
    <t>5.3.1.</t>
  </si>
  <si>
    <r>
      <rPr>
        <sz val="10"/>
        <rFont val="Arial"/>
        <family val="2"/>
      </rPr>
      <t>ARMAÇÃO DE PILAR OU VIGA DE ESTRUTURA DE CONCRETO ARMADO
EMBUTIDA EM ALVENARIA DE VEDAÇÃO UTILIZANDO AÇO CA-50 DE 8,0 MM - MONTAGEM. AF_06/2022</t>
    </r>
  </si>
  <si>
    <t>5.3.2.</t>
  </si>
  <si>
    <t>5.3.3.</t>
  </si>
  <si>
    <t>5.3.4.</t>
  </si>
  <si>
    <t>5.4.</t>
  </si>
  <si>
    <t>5.4.1.</t>
  </si>
  <si>
    <t>5.4.2.</t>
  </si>
  <si>
    <t>5.5.</t>
  </si>
  <si>
    <t>5.5.1.</t>
  </si>
  <si>
    <t>5.5.2.</t>
  </si>
  <si>
    <t>5.5.3.</t>
  </si>
  <si>
    <t>5.5.4.</t>
  </si>
  <si>
    <t>5.6.</t>
  </si>
  <si>
    <t>CONTRA PISO E PISO</t>
  </si>
  <si>
    <t>5.6.1.</t>
  </si>
  <si>
    <t>5.6.2.</t>
  </si>
  <si>
    <t>5.6.3.</t>
  </si>
  <si>
    <t>5.6.4.</t>
  </si>
  <si>
    <t>5.7.</t>
  </si>
  <si>
    <t>5.7.1.</t>
  </si>
  <si>
    <t>5.7.2.</t>
  </si>
  <si>
    <t>5.7.3.</t>
  </si>
  <si>
    <t>5.8.</t>
  </si>
  <si>
    <t>5.8.1.</t>
  </si>
  <si>
    <t>5.8.2.</t>
  </si>
  <si>
    <t>5.8.3.</t>
  </si>
  <si>
    <t>5.8.4.</t>
  </si>
  <si>
    <t>Conjunto 1 interruptor simples e 1 tomada 2P+T de 10 A, completo</t>
  </si>
  <si>
    <t>5.8.5.</t>
  </si>
  <si>
    <r>
      <rPr>
        <sz val="10"/>
        <rFont val="Arial"/>
        <family val="2"/>
      </rPr>
      <t>Luminária LED redonda de sobrepor com difusor translucido, 4000 K, fluxo
luminoso de 1900 a 2000 lm, potência de 17 W a 19 W</t>
    </r>
  </si>
  <si>
    <t>5.9.</t>
  </si>
  <si>
    <t>5.9.1.</t>
  </si>
  <si>
    <t>5.9.2.</t>
  </si>
  <si>
    <t>5.9.3.</t>
  </si>
  <si>
    <t>5.9.4.</t>
  </si>
  <si>
    <t>5.9.5.</t>
  </si>
  <si>
    <t>Guariba, 22 de abril de 2026</t>
  </si>
  <si>
    <t>RAFAEL FRANCISCO FAVERO</t>
  </si>
  <si>
    <t>ENGENHEIRO CIVIL</t>
  </si>
  <si>
    <t>FISCAL DE CONTRATOS</t>
  </si>
  <si>
    <t>18/02/2025 - 18/10/2025</t>
  </si>
  <si>
    <t>CONCORRÊNCIA ELETRÔNICA N° 024/2024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</si>
</sst>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quot;R$&quot;\ * #,##0.00_-;\-&quot;R$&quot;\ * #,##0.00_-;_-&quot;R$&quot;\ * &quot;-&quot;??_-;_-@_-"/>
    <numFmt numFmtId="165" formatCode="&quot;R$&quot;\ #,##0.00"/>
    <numFmt numFmtId="166" formatCode="0."/>
  </numFmts>
  <fonts count="14">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Narrow"/>
      <family val="2"/>
      <scheme val="minor"/>
    </font>
    <font>
      <b/>
      <sz val="10"/>
      <name val="Arial"/>
      <family val="2"/>
    </font>
    <font>
      <sz val="10"/>
      <color theme="1"/>
      <name val="Aptos Narrow"/>
      <family val="2"/>
      <scheme val="minor"/>
    </font>
    <font>
      <sz val="10"/>
      <name val="Arial MT"/>
    </font>
    <font>
      <sz val="10"/>
      <name val="Arial MT"/>
      <family val="2"/>
    </font>
    <font>
      <sz val="10"/>
      <color rgb="FF000000"/>
      <name val="Arial MT"/>
      <family val="2"/>
    </font>
    <font>
      <b/>
      <sz val="10"/>
      <color rgb="FF000000"/>
      <name val="Arial"/>
      <family val="2"/>
    </font>
    <font>
      <sz val="10"/>
      <color theme="1"/>
      <name val="Arial"/>
      <family val="2"/>
    </font>
    <font>
      <sz val="10"/>
      <name val="Arial"/>
      <family val="2"/>
    </font>
    <font>
      <sz val="10"/>
      <color rgb="FF000000"/>
      <name val="Arial"/>
      <family val="2"/>
    </font>
    <font>
      <b/>
      <sz val="10"/>
      <name val="Arial MT"/>
    </font>
  </fonts>
  <fills count="5">
    <fill>
      <patternFill patternType="none"/>
    </fill>
    <fill>
      <patternFill patternType="gray125"/>
    </fill>
    <fill>
      <patternFill patternType="solid">
        <fgColor theme="0"/>
        <bgColor indexed="64"/>
      </patternFill>
    </fill>
    <fill>
      <patternFill patternType="solid">
        <fgColor rgb="FF959595"/>
      </patternFill>
    </fill>
    <fill>
      <patternFill patternType="solid">
        <fgColor rgb="FFC0C0C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hair">
        <color indexed="8"/>
      </left>
      <right style="hair">
        <color indexed="8"/>
      </right>
      <top style="hair">
        <color indexed="8"/>
      </top>
      <bottom style="hair">
        <color indexed="8"/>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70">
    <xf numFmtId="0" fontId="0" fillId="0" borderId="0" xfId="0"/>
    <xf numFmtId="0" fontId="2" fillId="0" borderId="1" xfId="0" applyFont="1" applyBorder="1"/>
    <xf numFmtId="0" fontId="0" fillId="0" borderId="1" xfId="0" applyBorder="1"/>
    <xf numFmtId="0" fontId="2" fillId="0" borderId="6" xfId="0" applyFont="1" applyBorder="1"/>
    <xf numFmtId="0" fontId="2" fillId="0" borderId="7" xfId="0" applyFont="1" applyBorder="1"/>
    <xf numFmtId="0" fontId="0" fillId="0" borderId="0" xfId="0" applyAlignment="1">
      <alignment vertical="top"/>
    </xf>
    <xf numFmtId="0" fontId="4" fillId="0" borderId="1" xfId="0" applyFont="1" applyBorder="1" applyAlignment="1">
      <alignment horizontal="left" vertical="top" wrapText="1"/>
    </xf>
    <xf numFmtId="0" fontId="5" fillId="0" borderId="1" xfId="0" applyFont="1" applyBorder="1" applyAlignment="1">
      <alignment horizontal="left" wrapText="1"/>
    </xf>
    <xf numFmtId="0" fontId="5" fillId="0" borderId="1" xfId="0" applyFont="1" applyBorder="1"/>
    <xf numFmtId="165" fontId="5" fillId="0" borderId="1" xfId="0" applyNumberFormat="1" applyFont="1" applyBorder="1"/>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2" fontId="8" fillId="0" borderId="1" xfId="0" applyNumberFormat="1" applyFont="1" applyBorder="1" applyAlignment="1">
      <alignment horizontal="right" vertical="top" shrinkToFit="1"/>
    </xf>
    <xf numFmtId="0" fontId="5" fillId="0" borderId="1" xfId="0" applyFont="1" applyBorder="1" applyAlignment="1">
      <alignment horizontal="left" vertical="top"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2" fontId="8" fillId="0" borderId="1" xfId="0" applyNumberFormat="1" applyFont="1" applyBorder="1" applyAlignment="1">
      <alignment horizontal="right" vertical="center" shrinkToFit="1"/>
    </xf>
    <xf numFmtId="0" fontId="5" fillId="0" borderId="1" xfId="0" applyFont="1" applyBorder="1" applyAlignment="1" applyProtection="1">
      <alignment horizontal="center" vertical="center" wrapText="1"/>
      <protection locked="0"/>
    </xf>
    <xf numFmtId="0" fontId="7" fillId="0" borderId="1" xfId="0" applyFont="1" applyBorder="1" applyAlignment="1">
      <alignment horizontal="left" vertical="top" wrapText="1"/>
    </xf>
    <xf numFmtId="0" fontId="4" fillId="0" borderId="1" xfId="0" applyFont="1" applyBorder="1" applyAlignment="1">
      <alignment vertical="top" wrapText="1"/>
    </xf>
    <xf numFmtId="0" fontId="6" fillId="0" borderId="1" xfId="0" applyFont="1" applyBorder="1" applyAlignment="1">
      <alignment vertical="top" wrapText="1"/>
    </xf>
    <xf numFmtId="0" fontId="5" fillId="0" borderId="1" xfId="0" applyFont="1" applyBorder="1" applyAlignment="1">
      <alignment vertical="top" wrapText="1"/>
    </xf>
    <xf numFmtId="0" fontId="9" fillId="0" borderId="1" xfId="0" applyFont="1" applyBorder="1" applyAlignment="1">
      <alignment horizontal="left" vertical="top" shrinkToFit="1"/>
    </xf>
    <xf numFmtId="0" fontId="4" fillId="0" borderId="23" xfId="0" applyFont="1" applyBorder="1" applyAlignment="1">
      <alignment vertical="center" wrapText="1"/>
    </xf>
    <xf numFmtId="0" fontId="9" fillId="0" borderId="1" xfId="0" applyFont="1" applyBorder="1" applyAlignment="1">
      <alignment horizontal="center" vertical="top" wrapText="1"/>
    </xf>
    <xf numFmtId="0" fontId="9" fillId="0" borderId="1" xfId="0" applyFont="1" applyBorder="1" applyAlignment="1">
      <alignment horizontal="right" vertical="top" wrapText="1"/>
    </xf>
    <xf numFmtId="0" fontId="10" fillId="0" borderId="1" xfId="0" applyFont="1" applyBorder="1" applyAlignment="1">
      <alignment horizontal="right" vertical="center"/>
    </xf>
    <xf numFmtId="0" fontId="10" fillId="0" borderId="1" xfId="0" applyFont="1" applyBorder="1"/>
    <xf numFmtId="165" fontId="10" fillId="0" borderId="1" xfId="0" applyNumberFormat="1" applyFont="1" applyBorder="1"/>
    <xf numFmtId="0" fontId="4" fillId="0" borderId="24" xfId="0" applyFont="1" applyBorder="1" applyAlignment="1">
      <alignment horizontal="left" vertical="center" wrapText="1"/>
    </xf>
    <xf numFmtId="0" fontId="11" fillId="0" borderId="1" xfId="0" applyFont="1" applyBorder="1" applyAlignment="1">
      <alignment horizontal="left" vertical="top" wrapText="1"/>
    </xf>
    <xf numFmtId="0" fontId="11" fillId="0" borderId="25" xfId="0" applyFont="1" applyBorder="1" applyAlignment="1">
      <alignment horizontal="left" vertical="center" wrapText="1"/>
    </xf>
    <xf numFmtId="0" fontId="11" fillId="0" borderId="25" xfId="0" applyFont="1" applyBorder="1" applyAlignment="1">
      <alignment horizontal="center" vertical="center" wrapText="1"/>
    </xf>
    <xf numFmtId="2" fontId="12" fillId="0" borderId="25" xfId="0" applyNumberFormat="1" applyFont="1" applyBorder="1" applyAlignment="1">
      <alignment horizontal="right" vertical="center" shrinkToFit="1"/>
    </xf>
    <xf numFmtId="4" fontId="10" fillId="0" borderId="1" xfId="0" applyNumberFormat="1" applyFont="1" applyBorder="1"/>
    <xf numFmtId="165" fontId="12" fillId="0" borderId="25" xfId="0" applyNumberFormat="1" applyFont="1" applyBorder="1" applyAlignment="1">
      <alignment horizontal="right" vertical="center" shrinkToFit="1"/>
    </xf>
    <xf numFmtId="165" fontId="10" fillId="0" borderId="1" xfId="0" applyNumberFormat="1" applyFont="1" applyBorder="1" applyAlignment="1">
      <alignment horizontal="center" vertical="center"/>
    </xf>
    <xf numFmtId="0" fontId="4" fillId="0" borderId="25" xfId="0" applyFont="1" applyBorder="1" applyAlignment="1">
      <alignment horizontal="left" vertical="center" wrapText="1"/>
    </xf>
    <xf numFmtId="0" fontId="10" fillId="0" borderId="25" xfId="0" applyFont="1" applyBorder="1" applyAlignment="1">
      <alignment horizontal="left" vertical="center" wrapText="1"/>
    </xf>
    <xf numFmtId="0" fontId="11" fillId="0" borderId="1" xfId="0" applyFont="1" applyBorder="1" applyAlignment="1">
      <alignment horizontal="left" vertical="center" wrapText="1"/>
    </xf>
    <xf numFmtId="2" fontId="10" fillId="0" borderId="1" xfId="0" applyNumberFormat="1" applyFont="1" applyBorder="1" applyAlignment="1">
      <alignment horizontal="right" vertical="center"/>
    </xf>
    <xf numFmtId="0" fontId="10" fillId="0" borderId="25" xfId="0" applyFont="1" applyBorder="1" applyAlignment="1">
      <alignment horizontal="left" vertical="top" wrapText="1"/>
    </xf>
    <xf numFmtId="0" fontId="11" fillId="0" borderId="25" xfId="0" applyFont="1" applyBorder="1" applyAlignment="1">
      <alignment horizontal="center" vertical="top" wrapText="1"/>
    </xf>
    <xf numFmtId="2" fontId="12" fillId="0" borderId="25" xfId="0" applyNumberFormat="1" applyFont="1" applyBorder="1" applyAlignment="1">
      <alignment horizontal="right" vertical="top" shrinkToFit="1"/>
    </xf>
    <xf numFmtId="0" fontId="10" fillId="0" borderId="1" xfId="0" applyFont="1" applyBorder="1" applyAlignment="1">
      <alignment horizontal="left" vertical="center" wrapText="1"/>
    </xf>
    <xf numFmtId="0" fontId="11" fillId="0" borderId="25" xfId="0" applyFont="1" applyBorder="1" applyAlignment="1">
      <alignment horizontal="left" vertical="top" wrapText="1"/>
    </xf>
    <xf numFmtId="0" fontId="4" fillId="0" borderId="25" xfId="0" applyFont="1" applyBorder="1" applyAlignment="1">
      <alignment horizontal="left" vertical="top" wrapText="1"/>
    </xf>
    <xf numFmtId="0" fontId="10" fillId="0" borderId="25" xfId="0" applyFont="1" applyBorder="1" applyAlignment="1">
      <alignment horizontal="left" wrapText="1"/>
    </xf>
    <xf numFmtId="166" fontId="9" fillId="0" borderId="1" xfId="0" applyNumberFormat="1" applyFont="1" applyBorder="1" applyAlignment="1">
      <alignment vertical="top" shrinkToFit="1"/>
    </xf>
    <xf numFmtId="0" fontId="10" fillId="0" borderId="26" xfId="0" applyFont="1" applyBorder="1" applyAlignment="1" applyProtection="1">
      <alignment horizontal="left" vertical="center" wrapText="1"/>
      <protection locked="0"/>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9" fillId="0" borderId="0" xfId="0" applyFont="1" applyAlignment="1">
      <alignment horizontal="left" vertical="center"/>
    </xf>
    <xf numFmtId="0" fontId="10" fillId="0" borderId="27" xfId="0" applyFont="1" applyBorder="1" applyAlignment="1">
      <alignment horizontal="left" vertical="top"/>
    </xf>
    <xf numFmtId="0" fontId="9" fillId="0" borderId="5" xfId="0" applyFont="1" applyBorder="1" applyAlignment="1">
      <alignment horizontal="left" vertical="center"/>
    </xf>
    <xf numFmtId="0" fontId="10" fillId="0" borderId="1" xfId="0" applyFont="1" applyBorder="1" applyAlignment="1">
      <alignment horizontal="left" vertical="top"/>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1" fillId="0" borderId="19" xfId="0" applyFont="1" applyBorder="1" applyAlignment="1">
      <alignment horizontal="left" vertical="top" wrapText="1"/>
    </xf>
    <xf numFmtId="0" fontId="9" fillId="0" borderId="28" xfId="0" applyFont="1" applyBorder="1" applyAlignment="1">
      <alignment horizontal="left" vertical="center"/>
    </xf>
    <xf numFmtId="0" fontId="10" fillId="0" borderId="19" xfId="0" applyFont="1" applyBorder="1" applyAlignment="1">
      <alignment horizontal="left" vertical="top"/>
    </xf>
    <xf numFmtId="0" fontId="10" fillId="0" borderId="29" xfId="0" applyFont="1" applyBorder="1" applyAlignment="1">
      <alignment horizontal="left" vertical="center" wrapText="1"/>
    </xf>
    <xf numFmtId="0" fontId="10" fillId="0" borderId="19" xfId="0" applyFont="1" applyBorder="1"/>
    <xf numFmtId="165" fontId="12" fillId="0" borderId="29" xfId="0" applyNumberFormat="1" applyFont="1" applyBorder="1" applyAlignment="1">
      <alignment horizontal="right" vertical="center" shrinkToFit="1"/>
    </xf>
    <xf numFmtId="165" fontId="10" fillId="0" borderId="19" xfId="0" applyNumberFormat="1" applyFont="1" applyBorder="1" applyAlignment="1">
      <alignment horizontal="center" vertical="center"/>
    </xf>
    <xf numFmtId="165" fontId="10" fillId="0" borderId="19" xfId="0" applyNumberFormat="1" applyFont="1" applyBorder="1"/>
    <xf numFmtId="0" fontId="12" fillId="0" borderId="1" xfId="0" applyFont="1" applyBorder="1" applyAlignment="1">
      <alignment horizontal="left" vertical="center"/>
    </xf>
    <xf numFmtId="0" fontId="11" fillId="0" borderId="1" xfId="0" applyFont="1" applyBorder="1" applyAlignment="1">
      <alignment horizontal="center" vertical="center" wrapText="1"/>
    </xf>
    <xf numFmtId="2" fontId="12" fillId="0" borderId="1" xfId="0" applyNumberFormat="1" applyFont="1" applyBorder="1" applyAlignment="1">
      <alignment horizontal="right" vertical="center" shrinkToFit="1"/>
    </xf>
    <xf numFmtId="165" fontId="12" fillId="0" borderId="1" xfId="0" applyNumberFormat="1" applyFont="1" applyBorder="1" applyAlignment="1">
      <alignment horizontal="right" vertical="center" shrinkToFit="1"/>
    </xf>
    <xf numFmtId="0" fontId="9" fillId="2" borderId="30" xfId="0" applyFont="1" applyFill="1" applyBorder="1" applyAlignment="1">
      <alignment horizontal="center" vertical="center" shrinkToFit="1"/>
    </xf>
    <xf numFmtId="0" fontId="4" fillId="2" borderId="2" xfId="0" applyFont="1" applyFill="1" applyBorder="1" applyAlignment="1">
      <alignment vertical="top" wrapText="1"/>
    </xf>
    <xf numFmtId="0" fontId="4" fillId="2" borderId="1" xfId="0" applyFont="1" applyFill="1" applyBorder="1" applyAlignment="1">
      <alignment vertical="top" wrapText="1"/>
    </xf>
    <xf numFmtId="0" fontId="5" fillId="2" borderId="1" xfId="0" applyFont="1" applyFill="1" applyBorder="1" applyAlignment="1">
      <alignment horizontal="left" wrapText="1"/>
    </xf>
    <xf numFmtId="0" fontId="5" fillId="2" borderId="1" xfId="0" applyFont="1" applyFill="1" applyBorder="1"/>
    <xf numFmtId="165" fontId="5" fillId="2" borderId="1" xfId="0" applyNumberFormat="1" applyFont="1" applyFill="1" applyBorder="1"/>
    <xf numFmtId="0" fontId="4" fillId="2" borderId="6" xfId="0" applyFont="1" applyFill="1" applyBorder="1" applyAlignment="1">
      <alignment horizontal="center" vertical="center" wrapText="1"/>
    </xf>
    <xf numFmtId="0" fontId="4" fillId="2" borderId="1" xfId="0" applyFont="1" applyFill="1" applyBorder="1" applyAlignment="1">
      <alignment horizontal="left" vertical="top"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2" fontId="8" fillId="2" borderId="1" xfId="0" applyNumberFormat="1" applyFont="1" applyFill="1" applyBorder="1" applyAlignment="1">
      <alignment horizontal="right" vertical="top" shrinkToFit="1"/>
    </xf>
    <xf numFmtId="0" fontId="5" fillId="2" borderId="1" xfId="0" applyFont="1" applyFill="1" applyBorder="1" applyAlignment="1">
      <alignment horizontal="left" vertical="top" wrapText="1"/>
    </xf>
    <xf numFmtId="4" fontId="8" fillId="2" borderId="1" xfId="0" applyNumberFormat="1" applyFont="1" applyFill="1" applyBorder="1" applyAlignment="1">
      <alignment horizontal="right" vertical="top" shrinkToFit="1"/>
    </xf>
    <xf numFmtId="0" fontId="6" fillId="2" borderId="1" xfId="0" applyFont="1" applyFill="1" applyBorder="1" applyAlignment="1">
      <alignment horizontal="center" vertical="center" wrapText="1"/>
    </xf>
    <xf numFmtId="2" fontId="8" fillId="2" borderId="1" xfId="0" applyNumberFormat="1" applyFont="1" applyFill="1" applyBorder="1" applyAlignment="1">
      <alignment horizontal="right" vertical="center" shrinkToFit="1"/>
    </xf>
    <xf numFmtId="0" fontId="6" fillId="2" borderId="1" xfId="0" applyFont="1" applyFill="1" applyBorder="1" applyAlignment="1">
      <alignment vertical="top" wrapText="1"/>
    </xf>
    <xf numFmtId="0" fontId="5" fillId="2" borderId="1" xfId="0" applyFont="1" applyFill="1" applyBorder="1" applyAlignment="1">
      <alignment vertical="top" wrapText="1"/>
    </xf>
    <xf numFmtId="0" fontId="6" fillId="2" borderId="20" xfId="0" applyFont="1" applyFill="1" applyBorder="1" applyAlignment="1">
      <alignment horizontal="center" vertical="center" wrapText="1"/>
    </xf>
    <xf numFmtId="0" fontId="6" fillId="2" borderId="19" xfId="0" applyFont="1" applyFill="1" applyBorder="1" applyAlignment="1">
      <alignment vertical="top" wrapText="1"/>
    </xf>
    <xf numFmtId="0" fontId="6" fillId="2" borderId="19" xfId="0" applyFont="1" applyFill="1" applyBorder="1" applyAlignment="1">
      <alignment horizontal="center" vertical="top" wrapText="1"/>
    </xf>
    <xf numFmtId="2" fontId="8" fillId="2" borderId="19" xfId="0" applyNumberFormat="1" applyFont="1" applyFill="1" applyBorder="1" applyAlignment="1">
      <alignment horizontal="right" vertical="top" shrinkToFit="1"/>
    </xf>
    <xf numFmtId="0" fontId="2" fillId="0" borderId="20" xfId="0" applyFont="1" applyBorder="1"/>
    <xf numFmtId="0" fontId="2" fillId="0" borderId="19" xfId="0" applyFont="1" applyBorder="1"/>
    <xf numFmtId="0" fontId="2" fillId="0" borderId="31" xfId="0" applyFont="1" applyBorder="1"/>
    <xf numFmtId="0" fontId="2" fillId="0" borderId="0" xfId="0" applyFont="1"/>
    <xf numFmtId="0" fontId="0" fillId="0" borderId="0" xfId="0" applyAlignment="1">
      <alignment vertical="justify"/>
    </xf>
    <xf numFmtId="2" fontId="0" fillId="0" borderId="0" xfId="0" applyNumberFormat="1"/>
    <xf numFmtId="165" fontId="0" fillId="0" borderId="0" xfId="0" applyNumberFormat="1"/>
    <xf numFmtId="0" fontId="0" fillId="0" borderId="0" xfId="0" applyAlignment="1">
      <alignment horizontal="left"/>
    </xf>
    <xf numFmtId="165" fontId="1" fillId="0" borderId="0" xfId="1" applyNumberFormat="1" applyFont="1" applyBorder="1"/>
    <xf numFmtId="165" fontId="2" fillId="0" borderId="0" xfId="0" applyNumberFormat="1" applyFont="1"/>
    <xf numFmtId="1" fontId="9" fillId="2" borderId="1" xfId="0" applyNumberFormat="1" applyFont="1" applyFill="1" applyBorder="1" applyAlignment="1">
      <alignment horizontal="center" vertical="center" shrinkToFit="1"/>
    </xf>
    <xf numFmtId="0" fontId="10" fillId="0" borderId="1" xfId="0" applyFont="1" applyBorder="1" applyAlignment="1">
      <alignment vertical="center" wrapText="1"/>
    </xf>
    <xf numFmtId="0" fontId="1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165" fontId="5"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2" borderId="1" xfId="0" applyFont="1" applyFill="1" applyBorder="1" applyAlignment="1">
      <alignment horizontal="center" vertical="center" shrinkToFit="1"/>
    </xf>
    <xf numFmtId="0" fontId="4" fillId="0" borderId="1" xfId="0" applyFont="1" applyBorder="1" applyAlignment="1">
      <alignment horizontal="center" vertical="center" wrapText="1"/>
    </xf>
    <xf numFmtId="0" fontId="5" fillId="2" borderId="1" xfId="0" applyFont="1" applyFill="1" applyBorder="1" applyAlignment="1">
      <alignment horizontal="right" vertical="center" wrapText="1"/>
    </xf>
    <xf numFmtId="0" fontId="5" fillId="2" borderId="1" xfId="0" applyFont="1" applyFill="1" applyBorder="1" applyAlignment="1">
      <alignment horizontal="right" vertical="center"/>
    </xf>
    <xf numFmtId="0" fontId="10" fillId="0" borderId="1" xfId="0" applyFont="1" applyBorder="1" applyAlignment="1">
      <alignment vertical="center" wrapText="1" shrinkToFit="1"/>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43" fontId="0" fillId="0" borderId="1" xfId="2" applyFont="1" applyFill="1" applyBorder="1" applyAlignment="1" applyProtection="1">
      <alignment horizontal="right" vertical="center" shrinkToFit="1"/>
    </xf>
    <xf numFmtId="0" fontId="10" fillId="0" borderId="1" xfId="0" applyFont="1" applyBorder="1" applyAlignment="1">
      <alignment horizontal="center" vertical="center"/>
    </xf>
    <xf numFmtId="0" fontId="9" fillId="0" borderId="1"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0" fontId="12" fillId="0" borderId="1" xfId="0" applyFont="1" applyBorder="1" applyAlignment="1">
      <alignment horizontal="right" vertical="top" wrapText="1"/>
    </xf>
    <xf numFmtId="165" fontId="12"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3" borderId="1" xfId="0" applyNumberFormat="1" applyFont="1" applyFill="1" applyBorder="1" applyAlignment="1">
      <alignment vertical="top" shrinkToFit="1"/>
    </xf>
    <xf numFmtId="0" fontId="4" fillId="4" borderId="1" xfId="0" applyFont="1" applyFill="1" applyBorder="1" applyAlignment="1">
      <alignment horizontal="left" vertical="top" wrapText="1"/>
    </xf>
    <xf numFmtId="0" fontId="11" fillId="0" borderId="1" xfId="0" applyFont="1" applyBorder="1" applyAlignment="1">
      <alignment horizontal="center" vertical="top" wrapText="1"/>
    </xf>
    <xf numFmtId="2" fontId="12" fillId="0" borderId="1" xfId="0" applyNumberFormat="1" applyFont="1" applyBorder="1" applyAlignment="1">
      <alignment horizontal="right" vertical="top" shrinkToFit="1"/>
    </xf>
    <xf numFmtId="165" fontId="12" fillId="0" borderId="1" xfId="0" applyNumberFormat="1" applyFont="1" applyBorder="1" applyAlignment="1">
      <alignment horizontal="right" vertical="top" shrinkToFit="1"/>
    </xf>
    <xf numFmtId="0" fontId="10" fillId="0" borderId="1" xfId="0" applyFont="1" applyBorder="1" applyAlignment="1">
      <alignment horizontal="left" vertical="top" wrapText="1"/>
    </xf>
    <xf numFmtId="0" fontId="11" fillId="0" borderId="1" xfId="0" applyFont="1" applyBorder="1" applyAlignment="1">
      <alignment horizontal="right" vertical="top" wrapText="1"/>
    </xf>
    <xf numFmtId="0" fontId="10" fillId="0" borderId="1" xfId="0" applyFont="1" applyBorder="1" applyAlignment="1">
      <alignment horizontal="left" wrapText="1"/>
    </xf>
    <xf numFmtId="0" fontId="11" fillId="0" borderId="1" xfId="0" applyFont="1" applyBorder="1" applyAlignment="1">
      <alignment vertical="top" wrapText="1"/>
    </xf>
    <xf numFmtId="0" fontId="0" fillId="0" borderId="32" xfId="0" applyBorder="1"/>
    <xf numFmtId="0" fontId="0" fillId="0" borderId="4" xfId="0" applyBorder="1" applyAlignment="1">
      <alignment horizontal="center"/>
    </xf>
    <xf numFmtId="0" fontId="0" fillId="0" borderId="5" xfId="0" applyBorder="1" applyAlignment="1">
      <alignment horizont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11" xfId="0" applyBorder="1" applyAlignment="1">
      <alignment horizontal="center" vertical="center"/>
    </xf>
    <xf numFmtId="0" fontId="2" fillId="0" borderId="2"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4" xfId="0" applyFont="1" applyBorder="1" applyAlignment="1">
      <alignment horizontal="left"/>
    </xf>
    <xf numFmtId="0" fontId="2" fillId="0" borderId="11" xfId="0" applyFont="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12" xfId="0" applyBorder="1" applyAlignment="1">
      <alignment horizontal="left"/>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0" fillId="0" borderId="13" xfId="0" applyBorder="1" applyAlignment="1">
      <alignment horizontal="center" vertical="justify"/>
    </xf>
    <xf numFmtId="0" fontId="0" fillId="0" borderId="14" xfId="0" applyBorder="1" applyAlignment="1">
      <alignment horizontal="center" vertical="justify"/>
    </xf>
    <xf numFmtId="0" fontId="0" fillId="0" borderId="15" xfId="0" applyBorder="1" applyAlignment="1">
      <alignment horizontal="center" vertical="justify"/>
    </xf>
    <xf numFmtId="0" fontId="0" fillId="0" borderId="16" xfId="0" applyBorder="1" applyAlignment="1">
      <alignment horizontal="center" vertical="justify"/>
    </xf>
    <xf numFmtId="0" fontId="0" fillId="0" borderId="17" xfId="0" applyBorder="1" applyAlignment="1">
      <alignment horizontal="center" vertical="justify"/>
    </xf>
    <xf numFmtId="0" fontId="0" fillId="0" borderId="18" xfId="0" applyBorder="1" applyAlignment="1">
      <alignment horizontal="center" vertical="justify"/>
    </xf>
    <xf numFmtId="0" fontId="0" fillId="0" borderId="0" xfId="0" applyAlignment="1">
      <alignment horizontal="center"/>
    </xf>
    <xf numFmtId="0" fontId="0" fillId="0" borderId="21" xfId="0" applyBorder="1" applyAlignment="1">
      <alignment horizontal="center" vertical="distributed"/>
    </xf>
    <xf numFmtId="0" fontId="0" fillId="0" borderId="3" xfId="0" applyBorder="1" applyAlignment="1">
      <alignment horizontal="center" vertical="distributed"/>
    </xf>
    <xf numFmtId="0" fontId="0" fillId="0" borderId="22" xfId="0" applyBorder="1" applyAlignment="1">
      <alignment horizontal="center" vertical="distributed"/>
    </xf>
    <xf numFmtId="0" fontId="2" fillId="0" borderId="2" xfId="0" applyFont="1" applyBorder="1" applyAlignment="1">
      <alignment horizontal="center"/>
    </xf>
    <xf numFmtId="0" fontId="0" fillId="0" borderId="0" xfId="0" applyAlignment="1">
      <alignment horizontal="center" vertical="top"/>
    </xf>
    <xf numFmtId="0" fontId="2" fillId="0" borderId="0" xfId="0" applyFont="1" applyAlignment="1">
      <alignment horizontal="center"/>
    </xf>
    <xf numFmtId="0" fontId="0" fillId="0" borderId="3" xfId="0" applyBorder="1" applyAlignment="1">
      <alignment horizontal="center" vertical="center"/>
    </xf>
    <xf numFmtId="0" fontId="0" fillId="0" borderId="22" xfId="0" applyBorder="1" applyAlignment="1">
      <alignment horizontal="center" vertical="center"/>
    </xf>
  </cellXfs>
  <cellStyles count="3">
    <cellStyle name="Moeda" xfId="1" builtinId="4"/>
    <cellStyle name="Normal" xfId="0" builtinId="0"/>
    <cellStyle name="Vírgula" xfId="2" builtinId="3"/>
  </cellStyles>
  <dxfs count="46">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i val="0"/>
        <condense val="0"/>
        <extend val="0"/>
      </font>
      <fill>
        <patternFill patternType="solid">
          <fgColor indexed="44"/>
          <bgColor indexed="22"/>
        </patternFill>
      </fill>
    </dxf>
    <dxf>
      <font>
        <b/>
        <i val="0"/>
        <condense val="0"/>
        <extend val="0"/>
      </font>
      <fill>
        <patternFill patternType="solid">
          <fgColor indexed="46"/>
          <bgColor indexed="55"/>
        </patternFill>
      </fill>
      <border>
        <left/>
        <right/>
        <top style="thin">
          <color indexed="8"/>
        </top>
        <bottom/>
      </border>
    </dxf>
    <dxf>
      <font>
        <b val="0"/>
        <condense val="0"/>
        <extend val="0"/>
        <color indexed="22"/>
      </font>
      <fill>
        <patternFill patternType="solid">
          <fgColor indexed="44"/>
          <bgColor indexed="22"/>
        </patternFill>
      </fill>
    </dxf>
    <dxf>
      <font>
        <b val="0"/>
        <condense val="0"/>
        <extend val="0"/>
        <color indexed="55"/>
      </font>
      <fill>
        <patternFill patternType="solid">
          <fgColor indexed="46"/>
          <bgColor indexed="55"/>
        </patternFill>
      </fill>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PREFEITURA%202023\CONV&#202;NIO\ESTADUAL\PE%20029-2024_RECAPE%20500_250_%20MIL_CONV&#202;NIOS_LOTE%201%20e%20LOTE%202\CONTRATO%20EM%20ANDAMENTO\PEDIDO%20ADITAMENTO\DOC\PLANILHA_aditamento%20lote%201%20e%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ADOS"/>
      <sheetName val="NOVO"/>
      <sheetName val="BDI"/>
      <sheetName val="ORÇAMENTO"/>
      <sheetName val="CÁLCULO"/>
      <sheetName val="EVENTOS"/>
      <sheetName val="CRONO"/>
      <sheetName val="CRONOPLE"/>
      <sheetName val="PLE"/>
      <sheetName val="QCI"/>
      <sheetName val="BM"/>
      <sheetName val="RRE"/>
      <sheetName val="OFÍCIO"/>
    </sheetNames>
    <sheetDataSet>
      <sheetData sheetId="0">
        <row r="3">
          <cell r="O3">
            <v>1</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6"/>
  <sheetViews>
    <sheetView topLeftCell="A78" zoomScale="85" zoomScaleNormal="85" workbookViewId="0">
      <selection activeCell="K89" sqref="K89"/>
    </sheetView>
  </sheetViews>
  <sheetFormatPr defaultRowHeight="14.25"/>
  <cols>
    <col min="1" max="1" width="4.875" bestFit="1" customWidth="1"/>
    <col min="2" max="2" width="64.75" customWidth="1"/>
    <col min="3" max="3" width="7.125" customWidth="1"/>
    <col min="4" max="4" width="12.625" customWidth="1"/>
    <col min="5" max="5" width="11" bestFit="1" customWidth="1"/>
    <col min="6" max="6" width="13.625" bestFit="1" customWidth="1"/>
    <col min="7" max="7" width="14.625" bestFit="1" customWidth="1"/>
    <col min="8" max="8" width="14.25" bestFit="1" customWidth="1"/>
    <col min="9" max="9" width="10.375" bestFit="1" customWidth="1"/>
    <col min="10" max="10" width="12.875" bestFit="1" customWidth="1"/>
    <col min="11" max="11" width="18.375" bestFit="1" customWidth="1"/>
  </cols>
  <sheetData>
    <row r="1" spans="1:11" ht="75" customHeight="1">
      <c r="A1" s="135" t="e" vm="1">
        <v>#VALUE!</v>
      </c>
      <c r="B1" s="136"/>
      <c r="C1" s="137" t="s">
        <v>67</v>
      </c>
      <c r="D1" s="138"/>
      <c r="E1" s="138"/>
      <c r="F1" s="138"/>
      <c r="G1" s="138"/>
      <c r="H1" s="138"/>
      <c r="I1" s="138"/>
      <c r="J1" s="138"/>
      <c r="K1" s="139"/>
    </row>
    <row r="2" spans="1:11" ht="75" customHeight="1">
      <c r="A2" s="149" t="s">
        <v>89</v>
      </c>
      <c r="B2" s="150"/>
      <c r="C2" s="150"/>
      <c r="D2" s="150"/>
      <c r="E2" s="150"/>
      <c r="F2" s="150"/>
      <c r="G2" s="150"/>
      <c r="H2" s="150"/>
      <c r="I2" s="150"/>
      <c r="J2" s="150"/>
      <c r="K2" s="151"/>
    </row>
    <row r="3" spans="1:11" ht="98.25" customHeight="1" thickBot="1">
      <c r="A3" s="152" t="s">
        <v>96</v>
      </c>
      <c r="B3" s="153"/>
      <c r="C3" s="153"/>
      <c r="D3" s="153"/>
      <c r="E3" s="153"/>
      <c r="F3" s="153"/>
      <c r="G3" s="153"/>
      <c r="H3" s="153"/>
      <c r="I3" s="153"/>
      <c r="J3" s="153"/>
      <c r="K3" s="154"/>
    </row>
    <row r="4" spans="1:11" ht="18.75" customHeight="1">
      <c r="A4" s="155"/>
      <c r="B4" s="156"/>
      <c r="C4" s="140" t="s">
        <v>16</v>
      </c>
      <c r="D4" s="140"/>
      <c r="E4" s="141" t="s">
        <v>699</v>
      </c>
      <c r="F4" s="142"/>
      <c r="G4" s="142"/>
      <c r="H4" s="142"/>
      <c r="I4" s="142"/>
      <c r="J4" s="142"/>
      <c r="K4" s="143"/>
    </row>
    <row r="5" spans="1:11" ht="15">
      <c r="A5" s="157"/>
      <c r="B5" s="158"/>
      <c r="C5" s="144" t="s">
        <v>17</v>
      </c>
      <c r="D5" s="145"/>
      <c r="E5" s="146" t="s">
        <v>97</v>
      </c>
      <c r="F5" s="147"/>
      <c r="G5" s="147"/>
      <c r="H5" s="147"/>
      <c r="I5" s="147"/>
      <c r="J5" s="147"/>
      <c r="K5" s="148"/>
    </row>
    <row r="6" spans="1:11" ht="15">
      <c r="A6" s="157"/>
      <c r="B6" s="158"/>
      <c r="C6" s="144" t="s">
        <v>94</v>
      </c>
      <c r="D6" s="145"/>
      <c r="E6" s="146" t="s">
        <v>98</v>
      </c>
      <c r="F6" s="147"/>
      <c r="G6" s="147"/>
      <c r="H6" s="147"/>
      <c r="I6" s="147"/>
      <c r="J6" s="147"/>
      <c r="K6" s="148"/>
    </row>
    <row r="7" spans="1:11" ht="15">
      <c r="A7" s="157"/>
      <c r="B7" s="158"/>
      <c r="C7" s="144" t="s">
        <v>95</v>
      </c>
      <c r="D7" s="145"/>
      <c r="E7" s="146" t="s">
        <v>99</v>
      </c>
      <c r="F7" s="147"/>
      <c r="G7" s="147"/>
      <c r="H7" s="147"/>
      <c r="I7" s="147"/>
      <c r="J7" s="147"/>
      <c r="K7" s="148"/>
    </row>
    <row r="8" spans="1:11" ht="15">
      <c r="A8" s="159"/>
      <c r="B8" s="160"/>
      <c r="C8" s="144" t="s">
        <v>18</v>
      </c>
      <c r="D8" s="145"/>
      <c r="E8" s="146" t="s">
        <v>100</v>
      </c>
      <c r="F8" s="147"/>
      <c r="G8" s="147"/>
      <c r="H8" s="147"/>
      <c r="I8" s="147"/>
      <c r="J8" s="147"/>
      <c r="K8" s="148"/>
    </row>
    <row r="9" spans="1:11" ht="15">
      <c r="A9" s="3" t="s">
        <v>0</v>
      </c>
      <c r="B9" s="1" t="s">
        <v>1</v>
      </c>
      <c r="C9" s="1" t="s">
        <v>5</v>
      </c>
      <c r="D9" s="1" t="s">
        <v>2</v>
      </c>
      <c r="E9" s="1" t="s">
        <v>3</v>
      </c>
      <c r="F9" s="1" t="s">
        <v>4</v>
      </c>
      <c r="G9" s="1" t="s">
        <v>19</v>
      </c>
      <c r="H9" s="1" t="s">
        <v>20</v>
      </c>
      <c r="I9" s="1" t="s">
        <v>21</v>
      </c>
      <c r="J9" s="1" t="s">
        <v>22</v>
      </c>
      <c r="K9" s="4" t="s">
        <v>23</v>
      </c>
    </row>
    <row r="10" spans="1:11">
      <c r="A10" s="6" t="s">
        <v>11</v>
      </c>
      <c r="B10" s="6" t="s">
        <v>101</v>
      </c>
      <c r="C10" s="7"/>
      <c r="D10" s="7"/>
      <c r="E10" s="8"/>
      <c r="F10" s="8"/>
      <c r="G10" s="9"/>
      <c r="H10" s="8"/>
      <c r="I10" s="8"/>
      <c r="J10" s="8"/>
      <c r="K10" s="9">
        <f t="shared" ref="K10:K73" si="0">H10+I10</f>
        <v>0</v>
      </c>
    </row>
    <row r="11" spans="1:11" ht="25.5">
      <c r="A11" s="10" t="s">
        <v>102</v>
      </c>
      <c r="B11" s="10" t="s">
        <v>103</v>
      </c>
      <c r="C11" s="11" t="s">
        <v>104</v>
      </c>
      <c r="D11" s="12">
        <v>85.17</v>
      </c>
      <c r="E11" s="8"/>
      <c r="F11" s="8"/>
      <c r="G11" s="9">
        <v>11.22</v>
      </c>
      <c r="H11" s="9">
        <f>D11*G11</f>
        <v>955.6074000000001</v>
      </c>
      <c r="I11" s="8"/>
      <c r="J11" s="8"/>
      <c r="K11" s="9">
        <f t="shared" si="0"/>
        <v>955.6074000000001</v>
      </c>
    </row>
    <row r="12" spans="1:11" ht="25.5">
      <c r="A12" s="10" t="s">
        <v>105</v>
      </c>
      <c r="B12" s="13" t="s">
        <v>106</v>
      </c>
      <c r="C12" s="11" t="s">
        <v>107</v>
      </c>
      <c r="D12" s="12">
        <v>0.72</v>
      </c>
      <c r="E12" s="8"/>
      <c r="F12" s="8"/>
      <c r="G12" s="9">
        <v>89.71</v>
      </c>
      <c r="H12" s="9">
        <f t="shared" ref="H12:H75" si="1">D12*G12</f>
        <v>64.591199999999986</v>
      </c>
      <c r="I12" s="8"/>
      <c r="J12" s="8"/>
      <c r="K12" s="9">
        <f t="shared" si="0"/>
        <v>64.591199999999986</v>
      </c>
    </row>
    <row r="13" spans="1:11" ht="25.5">
      <c r="A13" s="10" t="s">
        <v>108</v>
      </c>
      <c r="B13" s="13" t="s">
        <v>109</v>
      </c>
      <c r="C13" s="11" t="s">
        <v>104</v>
      </c>
      <c r="D13" s="12">
        <v>22.96</v>
      </c>
      <c r="E13" s="8"/>
      <c r="F13" s="8"/>
      <c r="G13" s="9">
        <v>15.93</v>
      </c>
      <c r="H13" s="9">
        <f t="shared" si="1"/>
        <v>365.75279999999998</v>
      </c>
      <c r="I13" s="8"/>
      <c r="J13" s="8"/>
      <c r="K13" s="9">
        <f t="shared" si="0"/>
        <v>365.75279999999998</v>
      </c>
    </row>
    <row r="14" spans="1:11" ht="25.5">
      <c r="A14" s="10" t="s">
        <v>110</v>
      </c>
      <c r="B14" s="10" t="s">
        <v>111</v>
      </c>
      <c r="C14" s="11" t="s">
        <v>104</v>
      </c>
      <c r="D14" s="12">
        <v>85.17</v>
      </c>
      <c r="E14" s="8"/>
      <c r="F14" s="8"/>
      <c r="G14" s="9">
        <v>6.73</v>
      </c>
      <c r="H14" s="9">
        <f t="shared" si="1"/>
        <v>573.19410000000005</v>
      </c>
      <c r="I14" s="8"/>
      <c r="J14" s="8"/>
      <c r="K14" s="9">
        <f t="shared" si="0"/>
        <v>573.19410000000005</v>
      </c>
    </row>
    <row r="15" spans="1:11" ht="25.5">
      <c r="A15" s="10" t="s">
        <v>112</v>
      </c>
      <c r="B15" s="10" t="s">
        <v>113</v>
      </c>
      <c r="C15" s="11" t="s">
        <v>107</v>
      </c>
      <c r="D15" s="12">
        <v>10.39</v>
      </c>
      <c r="E15" s="8"/>
      <c r="F15" s="8"/>
      <c r="G15" s="9">
        <v>23</v>
      </c>
      <c r="H15" s="9">
        <f t="shared" si="1"/>
        <v>238.97000000000003</v>
      </c>
      <c r="I15" s="8"/>
      <c r="J15" s="8"/>
      <c r="K15" s="9">
        <f t="shared" si="0"/>
        <v>238.97000000000003</v>
      </c>
    </row>
    <row r="16" spans="1:11">
      <c r="A16" s="6" t="s">
        <v>42</v>
      </c>
      <c r="B16" s="6" t="s">
        <v>114</v>
      </c>
      <c r="C16" s="7"/>
      <c r="D16" s="7"/>
      <c r="E16" s="8"/>
      <c r="F16" s="8"/>
      <c r="G16" s="9"/>
      <c r="H16" s="9"/>
      <c r="I16" s="8"/>
      <c r="J16" s="8"/>
      <c r="K16" s="9">
        <f t="shared" si="0"/>
        <v>0</v>
      </c>
    </row>
    <row r="17" spans="1:11" ht="25.5">
      <c r="A17" s="6" t="s">
        <v>43</v>
      </c>
      <c r="B17" s="6" t="s">
        <v>115</v>
      </c>
      <c r="C17" s="7"/>
      <c r="D17" s="7"/>
      <c r="E17" s="8"/>
      <c r="F17" s="8"/>
      <c r="G17" s="9"/>
      <c r="H17" s="9"/>
      <c r="I17" s="8"/>
      <c r="J17" s="8"/>
      <c r="K17" s="9">
        <f t="shared" si="0"/>
        <v>0</v>
      </c>
    </row>
    <row r="18" spans="1:11" ht="25.5">
      <c r="A18" s="14" t="s">
        <v>116</v>
      </c>
      <c r="B18" s="10" t="s">
        <v>117</v>
      </c>
      <c r="C18" s="15" t="s">
        <v>107</v>
      </c>
      <c r="D18" s="16">
        <v>1.19</v>
      </c>
      <c r="E18" s="8"/>
      <c r="F18" s="8"/>
      <c r="G18" s="9">
        <v>143.24</v>
      </c>
      <c r="H18" s="9">
        <f t="shared" si="1"/>
        <v>170.4556</v>
      </c>
      <c r="I18" s="8"/>
      <c r="J18" s="8"/>
      <c r="K18" s="9">
        <f t="shared" si="0"/>
        <v>170.4556</v>
      </c>
    </row>
    <row r="19" spans="1:11" ht="25.5">
      <c r="A19" s="14" t="s">
        <v>118</v>
      </c>
      <c r="B19" s="13" t="s">
        <v>119</v>
      </c>
      <c r="C19" s="15" t="s">
        <v>120</v>
      </c>
      <c r="D19" s="16">
        <v>29.78</v>
      </c>
      <c r="E19" s="8"/>
      <c r="F19" s="8"/>
      <c r="G19" s="9">
        <v>64.47</v>
      </c>
      <c r="H19" s="9">
        <f t="shared" si="1"/>
        <v>1919.9166</v>
      </c>
      <c r="I19" s="8"/>
      <c r="J19" s="8"/>
      <c r="K19" s="9">
        <f t="shared" si="0"/>
        <v>1919.9166</v>
      </c>
    </row>
    <row r="20" spans="1:11" ht="25.5">
      <c r="A20" s="10" t="s">
        <v>121</v>
      </c>
      <c r="B20" s="13" t="s">
        <v>122</v>
      </c>
      <c r="C20" s="11" t="s">
        <v>104</v>
      </c>
      <c r="D20" s="12">
        <v>35.74</v>
      </c>
      <c r="E20" s="8"/>
      <c r="F20" s="8"/>
      <c r="G20" s="9">
        <v>21.36</v>
      </c>
      <c r="H20" s="9">
        <f t="shared" si="1"/>
        <v>763.40640000000008</v>
      </c>
      <c r="I20" s="8"/>
      <c r="J20" s="8"/>
      <c r="K20" s="9">
        <f t="shared" si="0"/>
        <v>763.40640000000008</v>
      </c>
    </row>
    <row r="21" spans="1:11" ht="25.5">
      <c r="A21" s="6" t="s">
        <v>44</v>
      </c>
      <c r="B21" s="6" t="s">
        <v>123</v>
      </c>
      <c r="C21" s="7"/>
      <c r="D21" s="7"/>
      <c r="E21" s="8"/>
      <c r="F21" s="8"/>
      <c r="G21" s="9"/>
      <c r="H21" s="9"/>
      <c r="I21" s="8"/>
      <c r="J21" s="8"/>
      <c r="K21" s="9">
        <f t="shared" si="0"/>
        <v>0</v>
      </c>
    </row>
    <row r="22" spans="1:11" ht="25.5">
      <c r="A22" s="10" t="s">
        <v>124</v>
      </c>
      <c r="B22" s="10" t="s">
        <v>125</v>
      </c>
      <c r="C22" s="11" t="s">
        <v>104</v>
      </c>
      <c r="D22" s="12">
        <v>72.58</v>
      </c>
      <c r="E22" s="8"/>
      <c r="F22" s="8"/>
      <c r="G22" s="9">
        <v>89.3</v>
      </c>
      <c r="H22" s="9">
        <f t="shared" si="1"/>
        <v>6481.3939999999993</v>
      </c>
      <c r="I22" s="8"/>
      <c r="J22" s="8"/>
      <c r="K22" s="9">
        <f t="shared" si="0"/>
        <v>6481.3939999999993</v>
      </c>
    </row>
    <row r="23" spans="1:11" ht="38.25">
      <c r="A23" s="14" t="s">
        <v>126</v>
      </c>
      <c r="B23" s="13" t="s">
        <v>127</v>
      </c>
      <c r="C23" s="15" t="s">
        <v>120</v>
      </c>
      <c r="D23" s="16">
        <v>38.18</v>
      </c>
      <c r="E23" s="8"/>
      <c r="F23" s="8"/>
      <c r="G23" s="9">
        <v>64.47</v>
      </c>
      <c r="H23" s="9">
        <f t="shared" si="1"/>
        <v>2461.4645999999998</v>
      </c>
      <c r="I23" s="8"/>
      <c r="J23" s="8"/>
      <c r="K23" s="9">
        <f t="shared" si="0"/>
        <v>2461.4645999999998</v>
      </c>
    </row>
    <row r="24" spans="1:11" ht="25.5">
      <c r="A24" s="10" t="s">
        <v>128</v>
      </c>
      <c r="B24" s="13" t="s">
        <v>129</v>
      </c>
      <c r="C24" s="11" t="s">
        <v>104</v>
      </c>
      <c r="D24" s="12">
        <v>22</v>
      </c>
      <c r="E24" s="8"/>
      <c r="F24" s="8"/>
      <c r="G24" s="9">
        <v>252.69</v>
      </c>
      <c r="H24" s="9">
        <f t="shared" si="1"/>
        <v>5559.18</v>
      </c>
      <c r="I24" s="8"/>
      <c r="J24" s="8"/>
      <c r="K24" s="9">
        <f t="shared" si="0"/>
        <v>5559.18</v>
      </c>
    </row>
    <row r="25" spans="1:11">
      <c r="A25" s="6" t="s">
        <v>46</v>
      </c>
      <c r="B25" s="6" t="s">
        <v>130</v>
      </c>
      <c r="C25" s="7"/>
      <c r="D25" s="7"/>
      <c r="E25" s="8"/>
      <c r="F25" s="8"/>
      <c r="G25" s="9"/>
      <c r="H25" s="9"/>
      <c r="I25" s="8"/>
      <c r="J25" s="8"/>
      <c r="K25" s="9">
        <f t="shared" si="0"/>
        <v>0</v>
      </c>
    </row>
    <row r="26" spans="1:11" ht="25.5">
      <c r="A26" s="6" t="s">
        <v>47</v>
      </c>
      <c r="B26" s="6" t="s">
        <v>131</v>
      </c>
      <c r="C26" s="7"/>
      <c r="D26" s="7"/>
      <c r="E26" s="8"/>
      <c r="F26" s="8"/>
      <c r="G26" s="9"/>
      <c r="H26" s="9"/>
      <c r="I26" s="8"/>
      <c r="J26" s="8"/>
      <c r="K26" s="9">
        <f t="shared" si="0"/>
        <v>0</v>
      </c>
    </row>
    <row r="27" spans="1:11" ht="38.25">
      <c r="A27" s="14" t="s">
        <v>132</v>
      </c>
      <c r="B27" s="13" t="s">
        <v>133</v>
      </c>
      <c r="C27" s="15" t="s">
        <v>134</v>
      </c>
      <c r="D27" s="16">
        <v>1</v>
      </c>
      <c r="E27" s="8"/>
      <c r="F27" s="8"/>
      <c r="G27" s="9">
        <v>833.29</v>
      </c>
      <c r="H27" s="9">
        <f t="shared" si="1"/>
        <v>833.29</v>
      </c>
      <c r="I27" s="8"/>
      <c r="J27" s="8"/>
      <c r="K27" s="9">
        <f t="shared" si="0"/>
        <v>833.29</v>
      </c>
    </row>
    <row r="28" spans="1:11" ht="38.25">
      <c r="A28" s="14" t="s">
        <v>135</v>
      </c>
      <c r="B28" s="13" t="s">
        <v>136</v>
      </c>
      <c r="C28" s="15" t="s">
        <v>134</v>
      </c>
      <c r="D28" s="16">
        <v>2</v>
      </c>
      <c r="E28" s="8"/>
      <c r="F28" s="8"/>
      <c r="G28" s="9">
        <v>640.05999999999995</v>
      </c>
      <c r="H28" s="9">
        <f t="shared" si="1"/>
        <v>1280.1199999999999</v>
      </c>
      <c r="I28" s="8"/>
      <c r="J28" s="8"/>
      <c r="K28" s="9">
        <f t="shared" si="0"/>
        <v>1280.1199999999999</v>
      </c>
    </row>
    <row r="29" spans="1:11" ht="25.5">
      <c r="A29" s="6" t="s">
        <v>48</v>
      </c>
      <c r="B29" s="6" t="s">
        <v>137</v>
      </c>
      <c r="C29" s="7"/>
      <c r="D29" s="7"/>
      <c r="E29" s="8"/>
      <c r="F29" s="8"/>
      <c r="G29" s="9"/>
      <c r="H29" s="9"/>
      <c r="I29" s="8"/>
      <c r="J29" s="8"/>
      <c r="K29" s="9">
        <f t="shared" si="0"/>
        <v>0</v>
      </c>
    </row>
    <row r="30" spans="1:11" ht="25.5">
      <c r="A30" s="10" t="s">
        <v>138</v>
      </c>
      <c r="B30" s="10" t="s">
        <v>139</v>
      </c>
      <c r="C30" s="11" t="s">
        <v>104</v>
      </c>
      <c r="D30" s="12">
        <v>10.199999999999999</v>
      </c>
      <c r="E30" s="8"/>
      <c r="F30" s="8"/>
      <c r="G30" s="9">
        <v>1370.32</v>
      </c>
      <c r="H30" s="9">
        <f t="shared" si="1"/>
        <v>13977.263999999999</v>
      </c>
      <c r="I30" s="8"/>
      <c r="J30" s="8"/>
      <c r="K30" s="9">
        <f t="shared" si="0"/>
        <v>13977.263999999999</v>
      </c>
    </row>
    <row r="31" spans="1:11" ht="38.25">
      <c r="A31" s="14" t="s">
        <v>140</v>
      </c>
      <c r="B31" s="13" t="s">
        <v>141</v>
      </c>
      <c r="C31" s="15" t="s">
        <v>104</v>
      </c>
      <c r="D31" s="16">
        <v>1.35</v>
      </c>
      <c r="E31" s="8"/>
      <c r="F31" s="8"/>
      <c r="G31" s="9">
        <v>806.31</v>
      </c>
      <c r="H31" s="9">
        <f t="shared" si="1"/>
        <v>1088.5184999999999</v>
      </c>
      <c r="I31" s="8"/>
      <c r="J31" s="8"/>
      <c r="K31" s="9">
        <f t="shared" si="0"/>
        <v>1088.5184999999999</v>
      </c>
    </row>
    <row r="32" spans="1:11" ht="25.5">
      <c r="A32" s="14" t="s">
        <v>142</v>
      </c>
      <c r="B32" s="10" t="s">
        <v>143</v>
      </c>
      <c r="C32" s="17" t="s">
        <v>8</v>
      </c>
      <c r="D32" s="16">
        <v>0</v>
      </c>
      <c r="E32" s="16">
        <v>12.76</v>
      </c>
      <c r="F32" s="8"/>
      <c r="G32" s="9">
        <v>755.14</v>
      </c>
      <c r="H32" s="9">
        <f t="shared" si="1"/>
        <v>0</v>
      </c>
      <c r="I32" s="9">
        <f>E32*G32</f>
        <v>9635.5864000000001</v>
      </c>
      <c r="J32" s="8"/>
      <c r="K32" s="9">
        <f t="shared" si="0"/>
        <v>9635.5864000000001</v>
      </c>
    </row>
    <row r="33" spans="1:11">
      <c r="A33" s="14" t="s">
        <v>142</v>
      </c>
      <c r="B33" s="13" t="s">
        <v>144</v>
      </c>
      <c r="C33" s="17" t="s">
        <v>65</v>
      </c>
      <c r="D33" s="16">
        <v>0</v>
      </c>
      <c r="E33" s="16">
        <v>100</v>
      </c>
      <c r="F33" s="8"/>
      <c r="G33" s="9">
        <v>4.2699999999999996</v>
      </c>
      <c r="H33" s="9">
        <f t="shared" si="1"/>
        <v>0</v>
      </c>
      <c r="I33" s="9">
        <f t="shared" ref="I33:I34" si="2">E33*G33</f>
        <v>426.99999999999994</v>
      </c>
      <c r="J33" s="8"/>
      <c r="K33" s="9">
        <f t="shared" si="0"/>
        <v>426.99999999999994</v>
      </c>
    </row>
    <row r="34" spans="1:11" ht="25.5">
      <c r="A34" s="14" t="s">
        <v>142</v>
      </c>
      <c r="B34" s="10" t="s">
        <v>145</v>
      </c>
      <c r="C34" s="17" t="s">
        <v>146</v>
      </c>
      <c r="D34" s="16">
        <v>0</v>
      </c>
      <c r="E34" s="16">
        <v>0.84</v>
      </c>
      <c r="F34" s="8"/>
      <c r="G34" s="9">
        <v>607.23</v>
      </c>
      <c r="H34" s="9">
        <f t="shared" si="1"/>
        <v>0</v>
      </c>
      <c r="I34" s="9">
        <f t="shared" si="2"/>
        <v>510.07319999999999</v>
      </c>
      <c r="J34" s="8"/>
      <c r="K34" s="9">
        <f t="shared" si="0"/>
        <v>510.07319999999999</v>
      </c>
    </row>
    <row r="35" spans="1:11">
      <c r="A35" s="6" t="s">
        <v>49</v>
      </c>
      <c r="B35" s="6" t="s">
        <v>147</v>
      </c>
      <c r="C35" s="7"/>
      <c r="D35" s="7"/>
      <c r="E35" s="8"/>
      <c r="F35" s="8"/>
      <c r="G35" s="9"/>
      <c r="H35" s="9"/>
      <c r="I35" s="8"/>
      <c r="J35" s="8"/>
      <c r="K35" s="9">
        <f t="shared" si="0"/>
        <v>0</v>
      </c>
    </row>
    <row r="36" spans="1:11" ht="25.5">
      <c r="A36" s="10" t="s">
        <v>148</v>
      </c>
      <c r="B36" s="13" t="s">
        <v>149</v>
      </c>
      <c r="C36" s="11" t="s">
        <v>104</v>
      </c>
      <c r="D36" s="12">
        <v>30</v>
      </c>
      <c r="E36" s="8"/>
      <c r="F36" s="8"/>
      <c r="G36" s="9">
        <v>158.80000000000001</v>
      </c>
      <c r="H36" s="9">
        <f t="shared" si="1"/>
        <v>4764</v>
      </c>
      <c r="I36" s="8"/>
      <c r="J36" s="8"/>
      <c r="K36" s="9">
        <f t="shared" si="0"/>
        <v>4764</v>
      </c>
    </row>
    <row r="37" spans="1:11" ht="38.25">
      <c r="A37" s="14" t="s">
        <v>150</v>
      </c>
      <c r="B37" s="13" t="s">
        <v>151</v>
      </c>
      <c r="C37" s="15" t="s">
        <v>120</v>
      </c>
      <c r="D37" s="16">
        <v>5.25</v>
      </c>
      <c r="E37" s="8"/>
      <c r="F37" s="8"/>
      <c r="G37" s="9">
        <v>176.9</v>
      </c>
      <c r="H37" s="9">
        <f t="shared" si="1"/>
        <v>928.72500000000002</v>
      </c>
      <c r="I37" s="8"/>
      <c r="J37" s="8"/>
      <c r="K37" s="9">
        <f t="shared" si="0"/>
        <v>928.72500000000002</v>
      </c>
    </row>
    <row r="38" spans="1:11" ht="25.5">
      <c r="A38" s="10" t="s">
        <v>152</v>
      </c>
      <c r="B38" s="10" t="s">
        <v>153</v>
      </c>
      <c r="C38" s="11" t="s">
        <v>104</v>
      </c>
      <c r="D38" s="12">
        <v>26.08</v>
      </c>
      <c r="E38" s="8"/>
      <c r="F38" s="8"/>
      <c r="G38" s="9">
        <v>23.4</v>
      </c>
      <c r="H38" s="9">
        <f t="shared" si="1"/>
        <v>610.27199999999993</v>
      </c>
      <c r="I38" s="8"/>
      <c r="J38" s="8"/>
      <c r="K38" s="9">
        <f t="shared" si="0"/>
        <v>610.27199999999993</v>
      </c>
    </row>
    <row r="39" spans="1:11">
      <c r="A39" s="6" t="s">
        <v>74</v>
      </c>
      <c r="B39" s="6" t="s">
        <v>154</v>
      </c>
      <c r="C39" s="7"/>
      <c r="D39" s="7"/>
      <c r="E39" s="8"/>
      <c r="F39" s="8"/>
      <c r="G39" s="9"/>
      <c r="H39" s="9"/>
      <c r="I39" s="8"/>
      <c r="J39" s="8"/>
      <c r="K39" s="9">
        <f t="shared" si="0"/>
        <v>0</v>
      </c>
    </row>
    <row r="40" spans="1:11" ht="25.5">
      <c r="A40" s="6" t="s">
        <v>75</v>
      </c>
      <c r="B40" s="6" t="s">
        <v>155</v>
      </c>
      <c r="C40" s="7"/>
      <c r="D40" s="7"/>
      <c r="E40" s="8"/>
      <c r="F40" s="8"/>
      <c r="G40" s="9"/>
      <c r="H40" s="9"/>
      <c r="I40" s="8"/>
      <c r="J40" s="8"/>
      <c r="K40" s="9">
        <f t="shared" si="0"/>
        <v>0</v>
      </c>
    </row>
    <row r="41" spans="1:11" ht="25.5">
      <c r="A41" s="10" t="s">
        <v>156</v>
      </c>
      <c r="B41" s="10" t="s">
        <v>157</v>
      </c>
      <c r="C41" s="11" t="s">
        <v>104</v>
      </c>
      <c r="D41" s="12">
        <v>108</v>
      </c>
      <c r="E41" s="8"/>
      <c r="F41" s="8"/>
      <c r="G41" s="9">
        <v>167.44</v>
      </c>
      <c r="H41" s="9">
        <f t="shared" si="1"/>
        <v>18083.52</v>
      </c>
      <c r="I41" s="8"/>
      <c r="J41" s="8"/>
      <c r="K41" s="9">
        <f t="shared" si="0"/>
        <v>18083.52</v>
      </c>
    </row>
    <row r="42" spans="1:11" ht="25.5">
      <c r="A42" s="6" t="s">
        <v>158</v>
      </c>
      <c r="B42" s="6" t="s">
        <v>159</v>
      </c>
      <c r="C42" s="7"/>
      <c r="D42" s="7"/>
      <c r="E42" s="8"/>
      <c r="F42" s="8"/>
      <c r="G42" s="9"/>
      <c r="H42" s="9"/>
      <c r="I42" s="8"/>
      <c r="J42" s="8"/>
      <c r="K42" s="9">
        <f t="shared" si="0"/>
        <v>0</v>
      </c>
    </row>
    <row r="43" spans="1:11" ht="25.5">
      <c r="A43" s="10" t="s">
        <v>160</v>
      </c>
      <c r="B43" s="10" t="s">
        <v>161</v>
      </c>
      <c r="C43" s="11" t="s">
        <v>107</v>
      </c>
      <c r="D43" s="12">
        <v>1.3</v>
      </c>
      <c r="E43" s="8"/>
      <c r="F43" s="8"/>
      <c r="G43" s="9">
        <v>499.24</v>
      </c>
      <c r="H43" s="9">
        <f t="shared" si="1"/>
        <v>649.01200000000006</v>
      </c>
      <c r="I43" s="8"/>
      <c r="J43" s="8"/>
      <c r="K43" s="9">
        <f t="shared" si="0"/>
        <v>649.01200000000006</v>
      </c>
    </row>
    <row r="44" spans="1:11" ht="25.5">
      <c r="A44" s="10" t="s">
        <v>162</v>
      </c>
      <c r="B44" s="13" t="s">
        <v>163</v>
      </c>
      <c r="C44" s="11" t="s">
        <v>104</v>
      </c>
      <c r="D44" s="12">
        <v>26</v>
      </c>
      <c r="E44" s="8"/>
      <c r="F44" s="8"/>
      <c r="G44" s="9">
        <v>0.54</v>
      </c>
      <c r="H44" s="9">
        <f t="shared" si="1"/>
        <v>14.040000000000001</v>
      </c>
      <c r="I44" s="8"/>
      <c r="J44" s="8"/>
      <c r="K44" s="9">
        <f t="shared" si="0"/>
        <v>14.040000000000001</v>
      </c>
    </row>
    <row r="45" spans="1:11" ht="38.25">
      <c r="A45" s="14" t="s">
        <v>164</v>
      </c>
      <c r="B45" s="13" t="s">
        <v>165</v>
      </c>
      <c r="C45" s="15" t="s">
        <v>104</v>
      </c>
      <c r="D45" s="16">
        <v>108</v>
      </c>
      <c r="E45" s="8"/>
      <c r="F45" s="8"/>
      <c r="G45" s="9">
        <v>150.69</v>
      </c>
      <c r="H45" s="9">
        <f t="shared" si="1"/>
        <v>16274.52</v>
      </c>
      <c r="I45" s="8"/>
      <c r="J45" s="8"/>
      <c r="K45" s="9">
        <f t="shared" si="0"/>
        <v>16274.52</v>
      </c>
    </row>
    <row r="46" spans="1:11" ht="38.25">
      <c r="A46" s="14" t="s">
        <v>166</v>
      </c>
      <c r="B46" s="13" t="s">
        <v>167</v>
      </c>
      <c r="C46" s="15" t="s">
        <v>120</v>
      </c>
      <c r="D46" s="16">
        <v>86</v>
      </c>
      <c r="E46" s="8"/>
      <c r="F46" s="8"/>
      <c r="G46" s="9">
        <v>31.38</v>
      </c>
      <c r="H46" s="9">
        <f t="shared" si="1"/>
        <v>2698.68</v>
      </c>
      <c r="I46" s="8"/>
      <c r="J46" s="8"/>
      <c r="K46" s="9">
        <f t="shared" si="0"/>
        <v>2698.68</v>
      </c>
    </row>
    <row r="47" spans="1:11" ht="25.5">
      <c r="A47" s="6" t="s">
        <v>168</v>
      </c>
      <c r="B47" s="6" t="s">
        <v>169</v>
      </c>
      <c r="C47" s="7"/>
      <c r="D47" s="7"/>
      <c r="E47" s="8"/>
      <c r="F47" s="8"/>
      <c r="G47" s="9">
        <v>0</v>
      </c>
      <c r="H47" s="9"/>
      <c r="I47" s="8"/>
      <c r="J47" s="8"/>
      <c r="K47" s="9">
        <f t="shared" si="0"/>
        <v>0</v>
      </c>
    </row>
    <row r="48" spans="1:11" ht="25.5">
      <c r="A48" s="10" t="s">
        <v>170</v>
      </c>
      <c r="B48" s="10" t="s">
        <v>171</v>
      </c>
      <c r="C48" s="11" t="s">
        <v>104</v>
      </c>
      <c r="D48" s="12">
        <v>107.98</v>
      </c>
      <c r="E48" s="8"/>
      <c r="F48" s="8"/>
      <c r="G48" s="9">
        <v>7.67</v>
      </c>
      <c r="H48" s="9">
        <f t="shared" si="1"/>
        <v>828.20659999999998</v>
      </c>
      <c r="I48" s="8"/>
      <c r="J48" s="8"/>
      <c r="K48" s="9">
        <f t="shared" si="0"/>
        <v>828.20659999999998</v>
      </c>
    </row>
    <row r="49" spans="1:11" ht="25.5">
      <c r="A49" s="10" t="s">
        <v>172</v>
      </c>
      <c r="B49" s="10" t="s">
        <v>173</v>
      </c>
      <c r="C49" s="11" t="s">
        <v>104</v>
      </c>
      <c r="D49" s="12">
        <v>107.98</v>
      </c>
      <c r="E49" s="8"/>
      <c r="F49" s="8"/>
      <c r="G49" s="9">
        <v>14.46</v>
      </c>
      <c r="H49" s="9">
        <f t="shared" si="1"/>
        <v>1561.3908000000001</v>
      </c>
      <c r="I49" s="8"/>
      <c r="J49" s="8"/>
      <c r="K49" s="9">
        <f t="shared" si="0"/>
        <v>1561.3908000000001</v>
      </c>
    </row>
    <row r="50" spans="1:11" ht="25.5">
      <c r="A50" s="10" t="s">
        <v>174</v>
      </c>
      <c r="B50" s="13" t="s">
        <v>175</v>
      </c>
      <c r="C50" s="11" t="s">
        <v>104</v>
      </c>
      <c r="D50" s="12">
        <v>35.99</v>
      </c>
      <c r="E50" s="8"/>
      <c r="F50" s="8"/>
      <c r="G50" s="9">
        <v>15.17</v>
      </c>
      <c r="H50" s="9">
        <f t="shared" si="1"/>
        <v>545.9683</v>
      </c>
      <c r="I50" s="8"/>
      <c r="J50" s="8"/>
      <c r="K50" s="9">
        <f t="shared" si="0"/>
        <v>545.9683</v>
      </c>
    </row>
    <row r="51" spans="1:11">
      <c r="A51" s="6" t="s">
        <v>76</v>
      </c>
      <c r="B51" s="6" t="s">
        <v>176</v>
      </c>
      <c r="C51" s="7"/>
      <c r="D51" s="7"/>
      <c r="E51" s="8"/>
      <c r="F51" s="8"/>
      <c r="G51" s="9"/>
      <c r="H51" s="9"/>
      <c r="I51" s="8"/>
      <c r="J51" s="8"/>
      <c r="K51" s="9">
        <f t="shared" si="0"/>
        <v>0</v>
      </c>
    </row>
    <row r="52" spans="1:11" ht="25.5">
      <c r="A52" s="6" t="s">
        <v>77</v>
      </c>
      <c r="B52" s="6" t="s">
        <v>177</v>
      </c>
      <c r="C52" s="7"/>
      <c r="D52" s="7"/>
      <c r="E52" s="8"/>
      <c r="F52" s="8"/>
      <c r="G52" s="9"/>
      <c r="H52" s="9"/>
      <c r="I52" s="8"/>
      <c r="J52" s="8"/>
      <c r="K52" s="9">
        <f t="shared" si="0"/>
        <v>0</v>
      </c>
    </row>
    <row r="53" spans="1:11" ht="25.5">
      <c r="A53" s="14" t="s">
        <v>178</v>
      </c>
      <c r="B53" s="10" t="s">
        <v>179</v>
      </c>
      <c r="C53" s="15" t="s">
        <v>134</v>
      </c>
      <c r="D53" s="16">
        <v>2</v>
      </c>
      <c r="E53" s="8"/>
      <c r="F53" s="8"/>
      <c r="G53" s="9">
        <v>14.86</v>
      </c>
      <c r="H53" s="9">
        <f t="shared" si="1"/>
        <v>29.72</v>
      </c>
      <c r="I53" s="8"/>
      <c r="J53" s="8"/>
      <c r="K53" s="9">
        <f t="shared" si="0"/>
        <v>29.72</v>
      </c>
    </row>
    <row r="54" spans="1:11" ht="25.5">
      <c r="A54" s="10" t="s">
        <v>180</v>
      </c>
      <c r="B54" s="13" t="s">
        <v>181</v>
      </c>
      <c r="C54" s="11" t="s">
        <v>134</v>
      </c>
      <c r="D54" s="12">
        <v>23</v>
      </c>
      <c r="E54" s="8"/>
      <c r="F54" s="8"/>
      <c r="G54" s="9">
        <v>18.75</v>
      </c>
      <c r="H54" s="9">
        <f t="shared" si="1"/>
        <v>431.25</v>
      </c>
      <c r="I54" s="8"/>
      <c r="J54" s="8"/>
      <c r="K54" s="9">
        <f t="shared" si="0"/>
        <v>431.25</v>
      </c>
    </row>
    <row r="55" spans="1:11" ht="25.5">
      <c r="A55" s="10" t="s">
        <v>182</v>
      </c>
      <c r="B55" s="10" t="s">
        <v>183</v>
      </c>
      <c r="C55" s="11" t="s">
        <v>134</v>
      </c>
      <c r="D55" s="12">
        <v>1</v>
      </c>
      <c r="E55" s="8"/>
      <c r="F55" s="8"/>
      <c r="G55" s="9">
        <v>2326.38</v>
      </c>
      <c r="H55" s="9">
        <f t="shared" si="1"/>
        <v>2326.38</v>
      </c>
      <c r="I55" s="8"/>
      <c r="J55" s="8"/>
      <c r="K55" s="9">
        <f t="shared" si="0"/>
        <v>2326.38</v>
      </c>
    </row>
    <row r="56" spans="1:11" ht="25.5">
      <c r="A56" s="10" t="s">
        <v>184</v>
      </c>
      <c r="B56" s="13" t="s">
        <v>185</v>
      </c>
      <c r="C56" s="11" t="s">
        <v>134</v>
      </c>
      <c r="D56" s="12">
        <v>1</v>
      </c>
      <c r="E56" s="8"/>
      <c r="F56" s="8"/>
      <c r="G56" s="9">
        <v>39.630000000000003</v>
      </c>
      <c r="H56" s="9">
        <f t="shared" si="1"/>
        <v>39.630000000000003</v>
      </c>
      <c r="I56" s="8"/>
      <c r="J56" s="8"/>
      <c r="K56" s="9">
        <f t="shared" si="0"/>
        <v>39.630000000000003</v>
      </c>
    </row>
    <row r="57" spans="1:11" ht="25.5">
      <c r="A57" s="10" t="s">
        <v>186</v>
      </c>
      <c r="B57" s="13" t="s">
        <v>187</v>
      </c>
      <c r="C57" s="11" t="s">
        <v>134</v>
      </c>
      <c r="D57" s="12">
        <v>1</v>
      </c>
      <c r="E57" s="8"/>
      <c r="F57" s="8"/>
      <c r="G57" s="9">
        <v>80.16</v>
      </c>
      <c r="H57" s="9">
        <f t="shared" si="1"/>
        <v>80.16</v>
      </c>
      <c r="I57" s="8"/>
      <c r="J57" s="8"/>
      <c r="K57" s="9">
        <f t="shared" si="0"/>
        <v>80.16</v>
      </c>
    </row>
    <row r="58" spans="1:11" ht="25.5">
      <c r="A58" s="10" t="s">
        <v>188</v>
      </c>
      <c r="B58" s="13" t="s">
        <v>189</v>
      </c>
      <c r="C58" s="11" t="s">
        <v>134</v>
      </c>
      <c r="D58" s="12">
        <v>9</v>
      </c>
      <c r="E58" s="8"/>
      <c r="F58" s="8"/>
      <c r="G58" s="9">
        <v>340.32</v>
      </c>
      <c r="H58" s="9">
        <f t="shared" si="1"/>
        <v>3062.88</v>
      </c>
      <c r="I58" s="8"/>
      <c r="J58" s="8"/>
      <c r="K58" s="9">
        <f t="shared" si="0"/>
        <v>3062.88</v>
      </c>
    </row>
    <row r="59" spans="1:11" ht="25.5">
      <c r="A59" s="10" t="s">
        <v>190</v>
      </c>
      <c r="B59" s="10" t="s">
        <v>191</v>
      </c>
      <c r="C59" s="11" t="s">
        <v>134</v>
      </c>
      <c r="D59" s="12">
        <v>18</v>
      </c>
      <c r="E59" s="8"/>
      <c r="F59" s="8"/>
      <c r="G59" s="9">
        <v>28.83</v>
      </c>
      <c r="H59" s="9">
        <f t="shared" si="1"/>
        <v>518.93999999999994</v>
      </c>
      <c r="I59" s="8"/>
      <c r="J59" s="8"/>
      <c r="K59" s="9">
        <f t="shared" si="0"/>
        <v>518.93999999999994</v>
      </c>
    </row>
    <row r="60" spans="1:11" ht="25.5">
      <c r="A60" s="10" t="s">
        <v>192</v>
      </c>
      <c r="B60" s="13" t="s">
        <v>193</v>
      </c>
      <c r="C60" s="11" t="s">
        <v>134</v>
      </c>
      <c r="D60" s="12">
        <v>12</v>
      </c>
      <c r="E60" s="8"/>
      <c r="F60" s="8"/>
      <c r="G60" s="9">
        <v>67.62</v>
      </c>
      <c r="H60" s="9">
        <f t="shared" si="1"/>
        <v>811.44</v>
      </c>
      <c r="I60" s="8"/>
      <c r="J60" s="8"/>
      <c r="K60" s="9">
        <f t="shared" si="0"/>
        <v>811.44</v>
      </c>
    </row>
    <row r="61" spans="1:11" ht="25.5">
      <c r="A61" s="10" t="s">
        <v>194</v>
      </c>
      <c r="B61" s="10" t="s">
        <v>195</v>
      </c>
      <c r="C61" s="11" t="s">
        <v>134</v>
      </c>
      <c r="D61" s="12">
        <v>6</v>
      </c>
      <c r="E61" s="8"/>
      <c r="F61" s="8"/>
      <c r="G61" s="9">
        <v>51.82</v>
      </c>
      <c r="H61" s="9">
        <f t="shared" si="1"/>
        <v>310.92</v>
      </c>
      <c r="I61" s="8"/>
      <c r="J61" s="8"/>
      <c r="K61" s="9">
        <f t="shared" si="0"/>
        <v>310.92</v>
      </c>
    </row>
    <row r="62" spans="1:11" ht="38.25">
      <c r="A62" s="10" t="s">
        <v>196</v>
      </c>
      <c r="B62" s="10" t="s">
        <v>197</v>
      </c>
      <c r="C62" s="11" t="s">
        <v>134</v>
      </c>
      <c r="D62" s="12">
        <v>1</v>
      </c>
      <c r="E62" s="8"/>
      <c r="F62" s="8"/>
      <c r="G62" s="9">
        <v>348.11</v>
      </c>
      <c r="H62" s="9">
        <f t="shared" si="1"/>
        <v>348.11</v>
      </c>
      <c r="I62" s="8"/>
      <c r="J62" s="8"/>
      <c r="K62" s="9">
        <f t="shared" si="0"/>
        <v>348.11</v>
      </c>
    </row>
    <row r="63" spans="1:11" ht="25.5">
      <c r="A63" s="10" t="s">
        <v>198</v>
      </c>
      <c r="B63" s="13" t="s">
        <v>199</v>
      </c>
      <c r="C63" s="11" t="s">
        <v>134</v>
      </c>
      <c r="D63" s="12">
        <v>5</v>
      </c>
      <c r="E63" s="8"/>
      <c r="F63" s="8"/>
      <c r="G63" s="9">
        <v>63.69</v>
      </c>
      <c r="H63" s="9">
        <f t="shared" si="1"/>
        <v>318.45</v>
      </c>
      <c r="I63" s="8"/>
      <c r="J63" s="8"/>
      <c r="K63" s="9">
        <f t="shared" si="0"/>
        <v>318.45</v>
      </c>
    </row>
    <row r="64" spans="1:11" ht="25.5">
      <c r="A64" s="6" t="s">
        <v>200</v>
      </c>
      <c r="B64" s="6" t="s">
        <v>201</v>
      </c>
      <c r="C64" s="7"/>
      <c r="D64" s="7"/>
      <c r="E64" s="8"/>
      <c r="F64" s="8"/>
      <c r="G64" s="9"/>
      <c r="H64" s="9"/>
      <c r="I64" s="8"/>
      <c r="J64" s="8"/>
      <c r="K64" s="9">
        <f t="shared" si="0"/>
        <v>0</v>
      </c>
    </row>
    <row r="65" spans="1:11" ht="38.25">
      <c r="A65" s="14" t="s">
        <v>202</v>
      </c>
      <c r="B65" s="13" t="s">
        <v>203</v>
      </c>
      <c r="C65" s="15" t="s">
        <v>120</v>
      </c>
      <c r="D65" s="16">
        <v>36</v>
      </c>
      <c r="E65" s="8"/>
      <c r="F65" s="8"/>
      <c r="G65" s="9">
        <v>22.75</v>
      </c>
      <c r="H65" s="9">
        <f t="shared" si="1"/>
        <v>819</v>
      </c>
      <c r="I65" s="8"/>
      <c r="J65" s="8"/>
      <c r="K65" s="9">
        <f t="shared" si="0"/>
        <v>819</v>
      </c>
    </row>
    <row r="66" spans="1:11" ht="38.25">
      <c r="A66" s="14" t="s">
        <v>204</v>
      </c>
      <c r="B66" s="13" t="s">
        <v>205</v>
      </c>
      <c r="C66" s="15" t="s">
        <v>120</v>
      </c>
      <c r="D66" s="16">
        <v>26</v>
      </c>
      <c r="E66" s="8"/>
      <c r="F66" s="8"/>
      <c r="G66" s="9">
        <v>14.22</v>
      </c>
      <c r="H66" s="9">
        <f t="shared" si="1"/>
        <v>369.72</v>
      </c>
      <c r="I66" s="8"/>
      <c r="J66" s="8"/>
      <c r="K66" s="9">
        <f t="shared" si="0"/>
        <v>369.72</v>
      </c>
    </row>
    <row r="67" spans="1:11" ht="25.5">
      <c r="A67" s="10" t="s">
        <v>206</v>
      </c>
      <c r="B67" s="18" t="s">
        <v>207</v>
      </c>
      <c r="C67" s="11" t="s">
        <v>120</v>
      </c>
      <c r="D67" s="12">
        <v>89</v>
      </c>
      <c r="E67" s="8"/>
      <c r="F67" s="8"/>
      <c r="G67" s="9">
        <v>92.49</v>
      </c>
      <c r="H67" s="9">
        <f t="shared" si="1"/>
        <v>8231.6099999999988</v>
      </c>
      <c r="I67" s="8"/>
      <c r="J67" s="8"/>
      <c r="K67" s="9">
        <f t="shared" si="0"/>
        <v>8231.6099999999988</v>
      </c>
    </row>
    <row r="68" spans="1:11" ht="25.5">
      <c r="A68" s="6" t="s">
        <v>208</v>
      </c>
      <c r="B68" s="6" t="s">
        <v>209</v>
      </c>
      <c r="C68" s="7"/>
      <c r="D68" s="7"/>
      <c r="E68" s="8"/>
      <c r="F68" s="8"/>
      <c r="G68" s="9"/>
      <c r="H68" s="9"/>
      <c r="I68" s="8"/>
      <c r="J68" s="8"/>
      <c r="K68" s="9">
        <f t="shared" si="0"/>
        <v>0</v>
      </c>
    </row>
    <row r="69" spans="1:11" ht="38.25">
      <c r="A69" s="14" t="s">
        <v>210</v>
      </c>
      <c r="B69" s="13" t="s">
        <v>211</v>
      </c>
      <c r="C69" s="15" t="s">
        <v>120</v>
      </c>
      <c r="D69" s="16">
        <v>218</v>
      </c>
      <c r="E69" s="8"/>
      <c r="F69" s="8"/>
      <c r="G69" s="9">
        <v>10.63</v>
      </c>
      <c r="H69" s="9">
        <f t="shared" si="1"/>
        <v>2317.34</v>
      </c>
      <c r="I69" s="8"/>
      <c r="J69" s="8"/>
      <c r="K69" s="9">
        <f t="shared" si="0"/>
        <v>2317.34</v>
      </c>
    </row>
    <row r="70" spans="1:11" ht="38.25">
      <c r="A70" s="14" t="s">
        <v>212</v>
      </c>
      <c r="B70" s="13" t="s">
        <v>213</v>
      </c>
      <c r="C70" s="15" t="s">
        <v>120</v>
      </c>
      <c r="D70" s="16">
        <v>104</v>
      </c>
      <c r="E70" s="8"/>
      <c r="F70" s="8"/>
      <c r="G70" s="9">
        <v>3.61</v>
      </c>
      <c r="H70" s="9">
        <f t="shared" si="1"/>
        <v>375.44</v>
      </c>
      <c r="I70" s="8"/>
      <c r="J70" s="8"/>
      <c r="K70" s="9">
        <f t="shared" si="0"/>
        <v>375.44</v>
      </c>
    </row>
    <row r="71" spans="1:11" ht="38.25">
      <c r="A71" s="14" t="s">
        <v>214</v>
      </c>
      <c r="B71" s="13" t="s">
        <v>215</v>
      </c>
      <c r="C71" s="15" t="s">
        <v>120</v>
      </c>
      <c r="D71" s="16">
        <v>78</v>
      </c>
      <c r="E71" s="8"/>
      <c r="F71" s="8"/>
      <c r="G71" s="9">
        <v>5.09</v>
      </c>
      <c r="H71" s="9">
        <f t="shared" si="1"/>
        <v>397.02</v>
      </c>
      <c r="I71" s="8"/>
      <c r="J71" s="8"/>
      <c r="K71" s="9">
        <f t="shared" si="0"/>
        <v>397.02</v>
      </c>
    </row>
    <row r="72" spans="1:11" ht="25.5">
      <c r="A72" s="10" t="s">
        <v>216</v>
      </c>
      <c r="B72" s="10" t="s">
        <v>217</v>
      </c>
      <c r="C72" s="11" t="s">
        <v>120</v>
      </c>
      <c r="D72" s="12">
        <v>305</v>
      </c>
      <c r="E72" s="8"/>
      <c r="F72" s="8"/>
      <c r="G72" s="9">
        <v>10.84</v>
      </c>
      <c r="H72" s="9">
        <f t="shared" si="1"/>
        <v>3306.2</v>
      </c>
      <c r="I72" s="8"/>
      <c r="J72" s="8"/>
      <c r="K72" s="9">
        <f t="shared" si="0"/>
        <v>3306.2</v>
      </c>
    </row>
    <row r="73" spans="1:11" ht="25.5">
      <c r="A73" s="6" t="s">
        <v>218</v>
      </c>
      <c r="B73" s="6" t="s">
        <v>219</v>
      </c>
      <c r="C73" s="7"/>
      <c r="D73" s="7"/>
      <c r="E73" s="8"/>
      <c r="F73" s="8"/>
      <c r="G73" s="9"/>
      <c r="H73" s="9"/>
      <c r="I73" s="8"/>
      <c r="J73" s="8"/>
      <c r="K73" s="9">
        <f t="shared" si="0"/>
        <v>0</v>
      </c>
    </row>
    <row r="74" spans="1:11" ht="25.5">
      <c r="A74" s="10" t="s">
        <v>220</v>
      </c>
      <c r="B74" s="13" t="s">
        <v>221</v>
      </c>
      <c r="C74" s="11" t="s">
        <v>134</v>
      </c>
      <c r="D74" s="12">
        <v>2</v>
      </c>
      <c r="E74" s="8"/>
      <c r="F74" s="8"/>
      <c r="G74" s="9">
        <v>4151.37</v>
      </c>
      <c r="H74" s="9">
        <f t="shared" si="1"/>
        <v>8302.74</v>
      </c>
      <c r="I74" s="8"/>
      <c r="J74" s="8"/>
      <c r="K74" s="9">
        <f t="shared" ref="K74:K87" si="3">H74+I74</f>
        <v>8302.74</v>
      </c>
    </row>
    <row r="75" spans="1:11" ht="25.5">
      <c r="A75" s="10" t="s">
        <v>222</v>
      </c>
      <c r="B75" s="13" t="s">
        <v>223</v>
      </c>
      <c r="C75" s="11" t="s">
        <v>134</v>
      </c>
      <c r="D75" s="12">
        <v>1</v>
      </c>
      <c r="E75" s="8"/>
      <c r="F75" s="8"/>
      <c r="G75" s="9">
        <v>2586.87</v>
      </c>
      <c r="H75" s="9">
        <f t="shared" si="1"/>
        <v>2586.87</v>
      </c>
      <c r="I75" s="8"/>
      <c r="J75" s="8"/>
      <c r="K75" s="9">
        <f t="shared" si="3"/>
        <v>2586.87</v>
      </c>
    </row>
    <row r="76" spans="1:11" ht="25.5">
      <c r="A76" s="10" t="s">
        <v>224</v>
      </c>
      <c r="B76" s="13" t="s">
        <v>225</v>
      </c>
      <c r="C76" s="11" t="s">
        <v>134</v>
      </c>
      <c r="D76" s="12">
        <v>3</v>
      </c>
      <c r="E76" s="8"/>
      <c r="F76" s="8"/>
      <c r="G76" s="9">
        <v>45.28</v>
      </c>
      <c r="H76" s="9">
        <f t="shared" ref="H76:H87" si="4">D76*G76</f>
        <v>135.84</v>
      </c>
      <c r="I76" s="8"/>
      <c r="J76" s="8"/>
      <c r="K76" s="9">
        <f t="shared" si="3"/>
        <v>135.84</v>
      </c>
    </row>
    <row r="77" spans="1:11" ht="25.5">
      <c r="A77" s="10" t="s">
        <v>226</v>
      </c>
      <c r="B77" s="13" t="s">
        <v>227</v>
      </c>
      <c r="C77" s="11" t="s">
        <v>120</v>
      </c>
      <c r="D77" s="12">
        <v>9</v>
      </c>
      <c r="E77" s="8"/>
      <c r="F77" s="8"/>
      <c r="G77" s="9">
        <v>22.75</v>
      </c>
      <c r="H77" s="9">
        <f t="shared" si="4"/>
        <v>204.75</v>
      </c>
      <c r="I77" s="8"/>
      <c r="J77" s="8"/>
      <c r="K77" s="9">
        <f t="shared" si="3"/>
        <v>204.75</v>
      </c>
    </row>
    <row r="78" spans="1:11" ht="25.5">
      <c r="A78" s="14" t="s">
        <v>228</v>
      </c>
      <c r="B78" s="10" t="s">
        <v>229</v>
      </c>
      <c r="C78" s="15" t="s">
        <v>134</v>
      </c>
      <c r="D78" s="16">
        <v>3</v>
      </c>
      <c r="E78" s="8"/>
      <c r="F78" s="8"/>
      <c r="G78" s="9">
        <v>9.59</v>
      </c>
      <c r="H78" s="9">
        <f t="shared" si="4"/>
        <v>28.77</v>
      </c>
      <c r="I78" s="8"/>
      <c r="J78" s="8"/>
      <c r="K78" s="9">
        <f t="shared" si="3"/>
        <v>28.77</v>
      </c>
    </row>
    <row r="79" spans="1:11" ht="25.5">
      <c r="A79" s="10" t="s">
        <v>230</v>
      </c>
      <c r="B79" s="10" t="s">
        <v>231</v>
      </c>
      <c r="C79" s="11" t="s">
        <v>120</v>
      </c>
      <c r="D79" s="12">
        <v>2</v>
      </c>
      <c r="E79" s="8"/>
      <c r="F79" s="8"/>
      <c r="G79" s="9">
        <v>25.48</v>
      </c>
      <c r="H79" s="9">
        <f t="shared" si="4"/>
        <v>50.96</v>
      </c>
      <c r="I79" s="8"/>
      <c r="J79" s="8"/>
      <c r="K79" s="9">
        <f t="shared" si="3"/>
        <v>50.96</v>
      </c>
    </row>
    <row r="80" spans="1:11" ht="25.5">
      <c r="A80" s="10" t="s">
        <v>232</v>
      </c>
      <c r="B80" s="10" t="s">
        <v>233</v>
      </c>
      <c r="C80" s="11" t="s">
        <v>120</v>
      </c>
      <c r="D80" s="12">
        <v>4</v>
      </c>
      <c r="E80" s="8"/>
      <c r="F80" s="8"/>
      <c r="G80" s="9">
        <v>34.96</v>
      </c>
      <c r="H80" s="9">
        <f t="shared" si="4"/>
        <v>139.84</v>
      </c>
      <c r="I80" s="8"/>
      <c r="J80" s="8"/>
      <c r="K80" s="9">
        <f t="shared" si="3"/>
        <v>139.84</v>
      </c>
    </row>
    <row r="81" spans="1:11">
      <c r="A81" s="6" t="s">
        <v>81</v>
      </c>
      <c r="B81" s="6" t="s">
        <v>80</v>
      </c>
      <c r="C81" s="7"/>
      <c r="D81" s="7"/>
      <c r="E81" s="8"/>
      <c r="F81" s="8"/>
      <c r="G81" s="9"/>
      <c r="H81" s="9"/>
      <c r="I81" s="8"/>
      <c r="J81" s="8"/>
      <c r="K81" s="9">
        <f t="shared" si="3"/>
        <v>0</v>
      </c>
    </row>
    <row r="82" spans="1:11" ht="25.5">
      <c r="A82" s="19" t="s">
        <v>82</v>
      </c>
      <c r="B82" s="19" t="s">
        <v>234</v>
      </c>
      <c r="C82" s="19"/>
      <c r="D82" s="19"/>
      <c r="E82" s="8"/>
      <c r="F82" s="8"/>
      <c r="G82" s="9"/>
      <c r="H82" s="9"/>
      <c r="I82" s="8"/>
      <c r="J82" s="8"/>
      <c r="K82" s="9">
        <f t="shared" si="3"/>
        <v>0</v>
      </c>
    </row>
    <row r="83" spans="1:11" ht="25.5">
      <c r="A83" s="20" t="s">
        <v>235</v>
      </c>
      <c r="B83" s="21" t="s">
        <v>236</v>
      </c>
      <c r="C83" s="11" t="s">
        <v>104</v>
      </c>
      <c r="D83" s="12">
        <v>152.5</v>
      </c>
      <c r="E83" s="8"/>
      <c r="F83" s="8"/>
      <c r="G83" s="9">
        <v>22.27</v>
      </c>
      <c r="H83" s="9">
        <f t="shared" si="4"/>
        <v>3396.1749999999997</v>
      </c>
      <c r="I83" s="8"/>
      <c r="J83" s="8"/>
      <c r="K83" s="9">
        <f t="shared" si="3"/>
        <v>3396.1749999999997</v>
      </c>
    </row>
    <row r="84" spans="1:11" ht="25.5">
      <c r="A84" s="20" t="s">
        <v>237</v>
      </c>
      <c r="B84" s="21" t="s">
        <v>238</v>
      </c>
      <c r="C84" s="11" t="s">
        <v>104</v>
      </c>
      <c r="D84" s="12">
        <v>152.5</v>
      </c>
      <c r="E84" s="8"/>
      <c r="F84" s="8"/>
      <c r="G84" s="9">
        <v>15.08</v>
      </c>
      <c r="H84" s="9">
        <f t="shared" si="4"/>
        <v>2299.6999999999998</v>
      </c>
      <c r="I84" s="8"/>
      <c r="J84" s="8"/>
      <c r="K84" s="9">
        <f t="shared" si="3"/>
        <v>2299.6999999999998</v>
      </c>
    </row>
    <row r="85" spans="1:11" ht="25.5">
      <c r="A85" s="19" t="s">
        <v>83</v>
      </c>
      <c r="B85" s="19" t="s">
        <v>239</v>
      </c>
      <c r="C85" s="7"/>
      <c r="D85" s="7"/>
      <c r="E85" s="8"/>
      <c r="F85" s="8"/>
      <c r="G85" s="9"/>
      <c r="H85" s="9"/>
      <c r="I85" s="8"/>
      <c r="J85" s="8"/>
      <c r="K85" s="9">
        <f t="shared" si="3"/>
        <v>0</v>
      </c>
    </row>
    <row r="86" spans="1:11" ht="25.5">
      <c r="A86" s="20" t="s">
        <v>240</v>
      </c>
      <c r="B86" s="21" t="s">
        <v>241</v>
      </c>
      <c r="C86" s="11" t="s">
        <v>104</v>
      </c>
      <c r="D86" s="12">
        <v>42</v>
      </c>
      <c r="E86" s="8"/>
      <c r="F86" s="8"/>
      <c r="G86" s="9">
        <v>5.15</v>
      </c>
      <c r="H86" s="9">
        <f t="shared" si="4"/>
        <v>216.3</v>
      </c>
      <c r="I86" s="8"/>
      <c r="J86" s="8"/>
      <c r="K86" s="9">
        <f t="shared" si="3"/>
        <v>216.3</v>
      </c>
    </row>
    <row r="87" spans="1:11" ht="25.5">
      <c r="A87" s="20" t="s">
        <v>242</v>
      </c>
      <c r="B87" s="21" t="s">
        <v>243</v>
      </c>
      <c r="C87" s="11" t="s">
        <v>104</v>
      </c>
      <c r="D87" s="12">
        <v>42</v>
      </c>
      <c r="E87" s="8"/>
      <c r="F87" s="8"/>
      <c r="G87" s="9">
        <v>23.79</v>
      </c>
      <c r="H87" s="9">
        <f t="shared" si="4"/>
        <v>999.18</v>
      </c>
      <c r="I87" s="8"/>
      <c r="J87" s="8"/>
      <c r="K87" s="9">
        <f t="shared" si="3"/>
        <v>999.18</v>
      </c>
    </row>
    <row r="88" spans="1:11" ht="15">
      <c r="K88" s="101">
        <f>(SUM(K10:K87)+0.01)</f>
        <v>136719.4645</v>
      </c>
    </row>
    <row r="89" spans="1:11">
      <c r="H89" t="s">
        <v>939</v>
      </c>
    </row>
    <row r="93" spans="1:11">
      <c r="H93" s="134"/>
      <c r="I93" s="134"/>
    </row>
    <row r="94" spans="1:11" ht="15">
      <c r="H94" s="95" t="s">
        <v>940</v>
      </c>
    </row>
    <row r="95" spans="1:11">
      <c r="H95" s="161" t="s">
        <v>941</v>
      </c>
      <c r="I95" s="161"/>
    </row>
    <row r="96" spans="1:11">
      <c r="H96" s="161" t="s">
        <v>942</v>
      </c>
      <c r="I96" s="161"/>
    </row>
  </sheetData>
  <mergeCells count="17">
    <mergeCell ref="H95:I95"/>
    <mergeCell ref="H96:I96"/>
    <mergeCell ref="A1:B1"/>
    <mergeCell ref="C1:K1"/>
    <mergeCell ref="C4:D4"/>
    <mergeCell ref="E4:K4"/>
    <mergeCell ref="C5:D5"/>
    <mergeCell ref="E5:K5"/>
    <mergeCell ref="A2:K2"/>
    <mergeCell ref="A3:K3"/>
    <mergeCell ref="A4:B8"/>
    <mergeCell ref="C8:D8"/>
    <mergeCell ref="E8:K8"/>
    <mergeCell ref="E7:K7"/>
    <mergeCell ref="C7:D7"/>
    <mergeCell ref="C6:D6"/>
    <mergeCell ref="E6:K6"/>
  </mergeCells>
  <conditionalFormatting sqref="C32:C34">
    <cfRule type="expression" dxfId="45" priority="1" stopIfTrue="1">
      <formula>$C32=1</formula>
    </cfRule>
    <cfRule type="expression" dxfId="44" priority="2" stopIfTrue="1">
      <formula>OR($C32=0,$C32=2,$C32=3,$C32=4)</formula>
    </cfRule>
  </conditionalFormatting>
  <pageMargins left="0.511811024" right="0.511811024" top="0.78740157499999996" bottom="0.78740157499999996" header="0.31496062000000002" footer="0.31496062000000002"/>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1"/>
  <sheetViews>
    <sheetView topLeftCell="A160" zoomScale="85" zoomScaleNormal="85" workbookViewId="0">
      <selection sqref="A1:K172"/>
    </sheetView>
  </sheetViews>
  <sheetFormatPr defaultRowHeight="14.25"/>
  <cols>
    <col min="2" max="2" width="65.375" bestFit="1" customWidth="1"/>
    <col min="3" max="3" width="5" bestFit="1" customWidth="1"/>
    <col min="4" max="4" width="14.25" customWidth="1"/>
    <col min="5" max="5" width="11" bestFit="1" customWidth="1"/>
    <col min="6" max="6" width="13.625" bestFit="1" customWidth="1"/>
    <col min="7" max="7" width="14.875" bestFit="1" customWidth="1"/>
    <col min="8" max="8" width="13.625" bestFit="1" customWidth="1"/>
    <col min="9" max="9" width="12" bestFit="1" customWidth="1"/>
    <col min="10" max="10" width="13.25" bestFit="1" customWidth="1"/>
    <col min="11" max="11" width="18.75" bestFit="1" customWidth="1"/>
  </cols>
  <sheetData>
    <row r="1" spans="1:11" ht="75" customHeight="1">
      <c r="A1" s="135" t="e" vm="1">
        <v>#VALUE!</v>
      </c>
      <c r="B1" s="136"/>
      <c r="C1" s="137" t="s">
        <v>67</v>
      </c>
      <c r="D1" s="138"/>
      <c r="E1" s="138"/>
      <c r="F1" s="138"/>
      <c r="G1" s="138"/>
      <c r="H1" s="138"/>
      <c r="I1" s="138"/>
      <c r="J1" s="138"/>
      <c r="K1" s="139"/>
    </row>
    <row r="2" spans="1:11" ht="75" customHeight="1">
      <c r="A2" s="149" t="s">
        <v>89</v>
      </c>
      <c r="B2" s="150"/>
      <c r="C2" s="150"/>
      <c r="D2" s="150"/>
      <c r="E2" s="150"/>
      <c r="F2" s="150"/>
      <c r="G2" s="150"/>
      <c r="H2" s="150"/>
      <c r="I2" s="150"/>
      <c r="J2" s="150"/>
      <c r="K2" s="151"/>
    </row>
    <row r="3" spans="1:11" ht="36.75" customHeight="1" thickBot="1">
      <c r="A3" s="162" t="s">
        <v>244</v>
      </c>
      <c r="B3" s="163"/>
      <c r="C3" s="163"/>
      <c r="D3" s="163"/>
      <c r="E3" s="163"/>
      <c r="F3" s="163"/>
      <c r="G3" s="163"/>
      <c r="H3" s="163"/>
      <c r="I3" s="163"/>
      <c r="J3" s="163"/>
      <c r="K3" s="164"/>
    </row>
    <row r="4" spans="1:11" ht="15">
      <c r="A4" s="155"/>
      <c r="B4" s="156"/>
      <c r="C4" s="140" t="s">
        <v>16</v>
      </c>
      <c r="D4" s="140"/>
      <c r="E4" s="141" t="s">
        <v>245</v>
      </c>
      <c r="F4" s="142"/>
      <c r="G4" s="142"/>
      <c r="H4" s="142"/>
      <c r="I4" s="142"/>
      <c r="J4" s="142"/>
      <c r="K4" s="143"/>
    </row>
    <row r="5" spans="1:11" ht="15">
      <c r="A5" s="157"/>
      <c r="B5" s="158"/>
      <c r="C5" s="144" t="s">
        <v>17</v>
      </c>
      <c r="D5" s="145"/>
      <c r="E5" s="146" t="s">
        <v>246</v>
      </c>
      <c r="F5" s="147"/>
      <c r="G5" s="147"/>
      <c r="H5" s="147"/>
      <c r="I5" s="147"/>
      <c r="J5" s="147"/>
      <c r="K5" s="148"/>
    </row>
    <row r="6" spans="1:11" ht="15">
      <c r="A6" s="157"/>
      <c r="B6" s="158"/>
      <c r="C6" s="144" t="s">
        <v>94</v>
      </c>
      <c r="D6" s="145"/>
      <c r="E6" s="146" t="s">
        <v>247</v>
      </c>
      <c r="F6" s="147"/>
      <c r="G6" s="147"/>
      <c r="H6" s="147"/>
      <c r="I6" s="147"/>
      <c r="J6" s="147"/>
      <c r="K6" s="148"/>
    </row>
    <row r="7" spans="1:11" ht="15">
      <c r="A7" s="157"/>
      <c r="B7" s="158"/>
      <c r="C7" s="144" t="s">
        <v>95</v>
      </c>
      <c r="D7" s="145"/>
      <c r="E7" s="146" t="s">
        <v>248</v>
      </c>
      <c r="F7" s="147"/>
      <c r="G7" s="147"/>
      <c r="H7" s="147"/>
      <c r="I7" s="147"/>
      <c r="J7" s="147"/>
      <c r="K7" s="148"/>
    </row>
    <row r="8" spans="1:11" ht="15">
      <c r="A8" s="159"/>
      <c r="B8" s="160"/>
      <c r="C8" s="144" t="s">
        <v>18</v>
      </c>
      <c r="D8" s="145"/>
      <c r="E8" s="146" t="s">
        <v>249</v>
      </c>
      <c r="F8" s="147"/>
      <c r="G8" s="147"/>
      <c r="H8" s="147"/>
      <c r="I8" s="147"/>
      <c r="J8" s="147"/>
      <c r="K8" s="148"/>
    </row>
    <row r="9" spans="1:11" ht="15">
      <c r="A9" s="3" t="s">
        <v>0</v>
      </c>
      <c r="B9" s="1" t="s">
        <v>1</v>
      </c>
      <c r="C9" s="1" t="s">
        <v>5</v>
      </c>
      <c r="D9" s="1" t="s">
        <v>2</v>
      </c>
      <c r="E9" s="1" t="s">
        <v>3</v>
      </c>
      <c r="F9" s="1" t="s">
        <v>4</v>
      </c>
      <c r="G9" s="1" t="s">
        <v>19</v>
      </c>
      <c r="H9" s="1" t="s">
        <v>20</v>
      </c>
      <c r="I9" s="1" t="s">
        <v>21</v>
      </c>
      <c r="J9" s="1" t="s">
        <v>22</v>
      </c>
      <c r="K9" s="4" t="s">
        <v>23</v>
      </c>
    </row>
    <row r="10" spans="1:11">
      <c r="A10" s="22">
        <v>1</v>
      </c>
      <c r="B10" s="23" t="s">
        <v>250</v>
      </c>
      <c r="C10" s="24"/>
      <c r="D10" s="25"/>
      <c r="E10" s="26"/>
      <c r="F10" s="27"/>
      <c r="G10" s="27"/>
      <c r="H10" s="27"/>
      <c r="I10" s="28">
        <f>E10*G10</f>
        <v>0</v>
      </c>
      <c r="J10" s="28">
        <f>F10*G10</f>
        <v>0</v>
      </c>
      <c r="K10" s="28"/>
    </row>
    <row r="11" spans="1:11" ht="30.75" customHeight="1">
      <c r="A11" s="6" t="s">
        <v>11</v>
      </c>
      <c r="B11" s="29" t="s">
        <v>6</v>
      </c>
      <c r="C11" s="24"/>
      <c r="D11" s="25"/>
      <c r="E11" s="26"/>
      <c r="F11" s="27"/>
      <c r="G11" s="28"/>
      <c r="H11" s="27"/>
      <c r="I11" s="28">
        <f t="shared" ref="I11:I76" si="0">E11*G11</f>
        <v>0</v>
      </c>
      <c r="J11" s="28">
        <f t="shared" ref="J11:J76" si="1">F11*G11</f>
        <v>0</v>
      </c>
      <c r="K11" s="28"/>
    </row>
    <row r="12" spans="1:11">
      <c r="A12" s="30" t="s">
        <v>251</v>
      </c>
      <c r="B12" s="31" t="s">
        <v>7</v>
      </c>
      <c r="C12" s="32" t="s">
        <v>8</v>
      </c>
      <c r="D12" s="33">
        <v>6</v>
      </c>
      <c r="E12" s="26"/>
      <c r="F12" s="34"/>
      <c r="G12" s="35">
        <v>889.63</v>
      </c>
      <c r="H12" s="36">
        <f>TRUNC(((D12-F12)*G12),2)</f>
        <v>5337.78</v>
      </c>
      <c r="I12" s="28">
        <f t="shared" si="0"/>
        <v>0</v>
      </c>
      <c r="J12" s="28">
        <f t="shared" si="1"/>
        <v>0</v>
      </c>
      <c r="K12" s="28">
        <f>H12+I12</f>
        <v>5337.78</v>
      </c>
    </row>
    <row r="13" spans="1:11">
      <c r="A13" s="30" t="s">
        <v>252</v>
      </c>
      <c r="B13" s="31" t="s">
        <v>253</v>
      </c>
      <c r="C13" s="32" t="s">
        <v>8</v>
      </c>
      <c r="D13" s="33">
        <v>42.4</v>
      </c>
      <c r="E13" s="26"/>
      <c r="F13" s="34"/>
      <c r="G13" s="35">
        <v>105.49</v>
      </c>
      <c r="H13" s="36">
        <f t="shared" ref="H13:H76" si="2">TRUNC(((D13-F13)*G13),2)</f>
        <v>4472.7700000000004</v>
      </c>
      <c r="I13" s="28">
        <f t="shared" si="0"/>
        <v>0</v>
      </c>
      <c r="J13" s="28">
        <f t="shared" si="1"/>
        <v>0</v>
      </c>
      <c r="K13" s="28">
        <f t="shared" ref="K13:K76" si="3">H13+I13</f>
        <v>4472.7700000000004</v>
      </c>
    </row>
    <row r="14" spans="1:11">
      <c r="A14" s="30" t="s">
        <v>254</v>
      </c>
      <c r="B14" s="31" t="s">
        <v>255</v>
      </c>
      <c r="C14" s="32" t="s">
        <v>9</v>
      </c>
      <c r="D14" s="33">
        <v>10</v>
      </c>
      <c r="E14" s="26"/>
      <c r="F14" s="34"/>
      <c r="G14" s="35">
        <v>32.479999999999997</v>
      </c>
      <c r="H14" s="36">
        <f t="shared" si="2"/>
        <v>324.8</v>
      </c>
      <c r="I14" s="28">
        <f t="shared" si="0"/>
        <v>0</v>
      </c>
      <c r="J14" s="28">
        <f t="shared" si="1"/>
        <v>0</v>
      </c>
      <c r="K14" s="28">
        <f t="shared" si="3"/>
        <v>324.8</v>
      </c>
    </row>
    <row r="15" spans="1:11">
      <c r="A15" s="30" t="s">
        <v>256</v>
      </c>
      <c r="B15" s="31" t="s">
        <v>257</v>
      </c>
      <c r="C15" s="32" t="s">
        <v>9</v>
      </c>
      <c r="D15" s="33">
        <v>30</v>
      </c>
      <c r="E15" s="26"/>
      <c r="F15" s="34"/>
      <c r="G15" s="35">
        <v>20.63</v>
      </c>
      <c r="H15" s="36">
        <f t="shared" si="2"/>
        <v>618.9</v>
      </c>
      <c r="I15" s="28">
        <f t="shared" si="0"/>
        <v>0</v>
      </c>
      <c r="J15" s="28">
        <f t="shared" si="1"/>
        <v>0</v>
      </c>
      <c r="K15" s="28">
        <f t="shared" si="3"/>
        <v>618.9</v>
      </c>
    </row>
    <row r="16" spans="1:11" ht="25.5">
      <c r="A16" s="30" t="s">
        <v>142</v>
      </c>
      <c r="B16" s="31" t="s">
        <v>258</v>
      </c>
      <c r="C16" s="32" t="s">
        <v>9</v>
      </c>
      <c r="D16" s="33">
        <v>0</v>
      </c>
      <c r="E16" s="26">
        <v>1.37</v>
      </c>
      <c r="F16" s="34"/>
      <c r="G16" s="35">
        <v>80.489999999999995</v>
      </c>
      <c r="H16" s="36">
        <f t="shared" si="2"/>
        <v>0</v>
      </c>
      <c r="I16" s="28">
        <f>E16*G16</f>
        <v>110.2713</v>
      </c>
      <c r="J16" s="28">
        <f t="shared" si="1"/>
        <v>0</v>
      </c>
      <c r="K16" s="28">
        <f t="shared" si="3"/>
        <v>110.2713</v>
      </c>
    </row>
    <row r="17" spans="1:11">
      <c r="A17" s="30" t="s">
        <v>42</v>
      </c>
      <c r="B17" s="37" t="s">
        <v>259</v>
      </c>
      <c r="C17" s="38"/>
      <c r="D17" s="38"/>
      <c r="E17" s="26"/>
      <c r="F17" s="34"/>
      <c r="G17" s="35">
        <v>0</v>
      </c>
      <c r="H17" s="36">
        <f t="shared" si="2"/>
        <v>0</v>
      </c>
      <c r="I17" s="28">
        <f t="shared" si="0"/>
        <v>0</v>
      </c>
      <c r="J17" s="28">
        <f t="shared" si="1"/>
        <v>0</v>
      </c>
      <c r="K17" s="28">
        <f t="shared" si="3"/>
        <v>0</v>
      </c>
    </row>
    <row r="18" spans="1:11" ht="25.5">
      <c r="A18" s="30" t="s">
        <v>260</v>
      </c>
      <c r="B18" s="38" t="s">
        <v>261</v>
      </c>
      <c r="C18" s="32" t="s">
        <v>9</v>
      </c>
      <c r="D18" s="33">
        <v>13.63</v>
      </c>
      <c r="E18" s="26"/>
      <c r="F18" s="34"/>
      <c r="G18" s="35">
        <v>21.04</v>
      </c>
      <c r="H18" s="36">
        <f t="shared" si="2"/>
        <v>286.77</v>
      </c>
      <c r="I18" s="28">
        <f t="shared" si="0"/>
        <v>0</v>
      </c>
      <c r="J18" s="28">
        <f t="shared" si="1"/>
        <v>0</v>
      </c>
      <c r="K18" s="28">
        <f t="shared" si="3"/>
        <v>286.77</v>
      </c>
    </row>
    <row r="19" spans="1:11" ht="25.5">
      <c r="A19" s="30" t="s">
        <v>262</v>
      </c>
      <c r="B19" s="38" t="s">
        <v>263</v>
      </c>
      <c r="C19" s="32" t="s">
        <v>9</v>
      </c>
      <c r="D19" s="33">
        <v>13.63</v>
      </c>
      <c r="E19" s="26"/>
      <c r="F19" s="34"/>
      <c r="G19" s="35">
        <v>12.51</v>
      </c>
      <c r="H19" s="36">
        <f t="shared" si="2"/>
        <v>170.51</v>
      </c>
      <c r="I19" s="28">
        <f t="shared" si="0"/>
        <v>0</v>
      </c>
      <c r="J19" s="28">
        <f t="shared" si="1"/>
        <v>0</v>
      </c>
      <c r="K19" s="28">
        <f t="shared" si="3"/>
        <v>170.51</v>
      </c>
    </row>
    <row r="20" spans="1:11">
      <c r="A20" s="6" t="s">
        <v>46</v>
      </c>
      <c r="B20" s="37" t="s">
        <v>114</v>
      </c>
      <c r="C20" s="38"/>
      <c r="D20" s="38"/>
      <c r="E20" s="26"/>
      <c r="F20" s="34"/>
      <c r="G20" s="35">
        <v>0</v>
      </c>
      <c r="H20" s="36">
        <f t="shared" si="2"/>
        <v>0</v>
      </c>
      <c r="I20" s="28">
        <f t="shared" si="0"/>
        <v>0</v>
      </c>
      <c r="J20" s="28">
        <f t="shared" si="1"/>
        <v>0</v>
      </c>
      <c r="K20" s="28">
        <f t="shared" si="3"/>
        <v>0</v>
      </c>
    </row>
    <row r="21" spans="1:11">
      <c r="A21" s="30" t="s">
        <v>47</v>
      </c>
      <c r="B21" s="37" t="s">
        <v>115</v>
      </c>
      <c r="C21" s="38"/>
      <c r="D21" s="38"/>
      <c r="E21" s="26"/>
      <c r="F21" s="34"/>
      <c r="G21" s="35">
        <v>0</v>
      </c>
      <c r="H21" s="36">
        <f t="shared" si="2"/>
        <v>0</v>
      </c>
      <c r="I21" s="28">
        <f t="shared" si="0"/>
        <v>0</v>
      </c>
      <c r="J21" s="28">
        <f t="shared" si="1"/>
        <v>0</v>
      </c>
      <c r="K21" s="28">
        <f t="shared" si="3"/>
        <v>0</v>
      </c>
    </row>
    <row r="22" spans="1:11">
      <c r="A22" s="39" t="s">
        <v>264</v>
      </c>
      <c r="B22" s="31" t="s">
        <v>38</v>
      </c>
      <c r="C22" s="32" t="s">
        <v>64</v>
      </c>
      <c r="D22" s="33">
        <v>38</v>
      </c>
      <c r="E22" s="26"/>
      <c r="F22" s="34"/>
      <c r="G22" s="35">
        <v>54.24</v>
      </c>
      <c r="H22" s="36">
        <f t="shared" si="2"/>
        <v>2061.12</v>
      </c>
      <c r="I22" s="28">
        <f t="shared" si="0"/>
        <v>0</v>
      </c>
      <c r="J22" s="28">
        <f t="shared" si="1"/>
        <v>0</v>
      </c>
      <c r="K22" s="28">
        <f t="shared" si="3"/>
        <v>2061.12</v>
      </c>
    </row>
    <row r="23" spans="1:11">
      <c r="A23" s="30" t="s">
        <v>265</v>
      </c>
      <c r="B23" s="31" t="s">
        <v>37</v>
      </c>
      <c r="C23" s="32" t="s">
        <v>9</v>
      </c>
      <c r="D23" s="33">
        <v>4.41</v>
      </c>
      <c r="E23" s="26"/>
      <c r="F23" s="34"/>
      <c r="G23" s="35">
        <v>60.37</v>
      </c>
      <c r="H23" s="36">
        <f t="shared" si="2"/>
        <v>266.23</v>
      </c>
      <c r="I23" s="28">
        <f t="shared" si="0"/>
        <v>0</v>
      </c>
      <c r="J23" s="28">
        <f t="shared" si="1"/>
        <v>0</v>
      </c>
      <c r="K23" s="28">
        <f t="shared" si="3"/>
        <v>266.23</v>
      </c>
    </row>
    <row r="24" spans="1:11">
      <c r="A24" s="30" t="s">
        <v>266</v>
      </c>
      <c r="B24" s="31" t="s">
        <v>40</v>
      </c>
      <c r="C24" s="32" t="s">
        <v>9</v>
      </c>
      <c r="D24" s="33">
        <v>4.41</v>
      </c>
      <c r="E24" s="26"/>
      <c r="F24" s="34"/>
      <c r="G24" s="35">
        <v>469.75</v>
      </c>
      <c r="H24" s="36">
        <f t="shared" si="2"/>
        <v>2071.59</v>
      </c>
      <c r="I24" s="28">
        <f t="shared" si="0"/>
        <v>0</v>
      </c>
      <c r="J24" s="28">
        <f t="shared" si="1"/>
        <v>0</v>
      </c>
      <c r="K24" s="28">
        <f t="shared" si="3"/>
        <v>2071.59</v>
      </c>
    </row>
    <row r="25" spans="1:11">
      <c r="A25" s="30" t="s">
        <v>267</v>
      </c>
      <c r="B25" s="31" t="s">
        <v>41</v>
      </c>
      <c r="C25" s="32" t="s">
        <v>9</v>
      </c>
      <c r="D25" s="33">
        <v>4.41</v>
      </c>
      <c r="E25" s="26"/>
      <c r="F25" s="34"/>
      <c r="G25" s="35">
        <v>169.78</v>
      </c>
      <c r="H25" s="36">
        <f t="shared" si="2"/>
        <v>748.72</v>
      </c>
      <c r="I25" s="28">
        <f t="shared" si="0"/>
        <v>0</v>
      </c>
      <c r="J25" s="28">
        <f t="shared" si="1"/>
        <v>0</v>
      </c>
      <c r="K25" s="28">
        <f t="shared" si="3"/>
        <v>748.72</v>
      </c>
    </row>
    <row r="26" spans="1:11">
      <c r="A26" s="30" t="s">
        <v>268</v>
      </c>
      <c r="B26" s="31" t="s">
        <v>34</v>
      </c>
      <c r="C26" s="32" t="s">
        <v>65</v>
      </c>
      <c r="D26" s="33">
        <v>186.58</v>
      </c>
      <c r="E26" s="26"/>
      <c r="F26" s="34"/>
      <c r="G26" s="35">
        <v>9.85</v>
      </c>
      <c r="H26" s="36">
        <f t="shared" si="2"/>
        <v>1837.81</v>
      </c>
      <c r="I26" s="28">
        <f t="shared" si="0"/>
        <v>0</v>
      </c>
      <c r="J26" s="28">
        <f t="shared" si="1"/>
        <v>0</v>
      </c>
      <c r="K26" s="28">
        <f t="shared" si="3"/>
        <v>1837.81</v>
      </c>
    </row>
    <row r="27" spans="1:11">
      <c r="A27" s="6" t="s">
        <v>269</v>
      </c>
      <c r="B27" s="31" t="s">
        <v>270</v>
      </c>
      <c r="C27" s="32" t="s">
        <v>65</v>
      </c>
      <c r="D27" s="33">
        <v>40.29</v>
      </c>
      <c r="E27" s="26"/>
      <c r="F27" s="34"/>
      <c r="G27" s="35">
        <v>9.8800000000000008</v>
      </c>
      <c r="H27" s="36">
        <f t="shared" si="2"/>
        <v>398.06</v>
      </c>
      <c r="I27" s="28">
        <f t="shared" si="0"/>
        <v>0</v>
      </c>
      <c r="J27" s="28">
        <f t="shared" si="1"/>
        <v>0</v>
      </c>
      <c r="K27" s="28">
        <f t="shared" si="3"/>
        <v>398.06</v>
      </c>
    </row>
    <row r="28" spans="1:11">
      <c r="A28" s="39" t="s">
        <v>271</v>
      </c>
      <c r="B28" s="31" t="s">
        <v>272</v>
      </c>
      <c r="C28" s="32" t="s">
        <v>9</v>
      </c>
      <c r="D28" s="33">
        <v>1.51</v>
      </c>
      <c r="E28" s="26"/>
      <c r="F28" s="34"/>
      <c r="G28" s="35">
        <v>921.7</v>
      </c>
      <c r="H28" s="36">
        <f t="shared" si="2"/>
        <v>1391.76</v>
      </c>
      <c r="I28" s="28">
        <f t="shared" si="0"/>
        <v>0</v>
      </c>
      <c r="J28" s="28">
        <f t="shared" si="1"/>
        <v>0</v>
      </c>
      <c r="K28" s="28">
        <f t="shared" si="3"/>
        <v>1391.76</v>
      </c>
    </row>
    <row r="29" spans="1:11" ht="25.5">
      <c r="A29" s="30" t="s">
        <v>273</v>
      </c>
      <c r="B29" s="38" t="s">
        <v>274</v>
      </c>
      <c r="C29" s="32" t="s">
        <v>8</v>
      </c>
      <c r="D29" s="33">
        <v>10.08</v>
      </c>
      <c r="E29" s="26"/>
      <c r="F29" s="34"/>
      <c r="G29" s="35">
        <v>19.149999999999999</v>
      </c>
      <c r="H29" s="36">
        <f t="shared" si="2"/>
        <v>193.03</v>
      </c>
      <c r="I29" s="28">
        <f t="shared" si="0"/>
        <v>0</v>
      </c>
      <c r="J29" s="28">
        <f t="shared" si="1"/>
        <v>0</v>
      </c>
      <c r="K29" s="28">
        <f t="shared" si="3"/>
        <v>193.03</v>
      </c>
    </row>
    <row r="30" spans="1:11">
      <c r="A30" s="30" t="s">
        <v>48</v>
      </c>
      <c r="B30" s="37" t="s">
        <v>275</v>
      </c>
      <c r="C30" s="38"/>
      <c r="D30" s="38"/>
      <c r="E30" s="26"/>
      <c r="F30" s="34"/>
      <c r="G30" s="35">
        <v>0</v>
      </c>
      <c r="H30" s="36">
        <f t="shared" si="2"/>
        <v>0</v>
      </c>
      <c r="I30" s="28">
        <f t="shared" si="0"/>
        <v>0</v>
      </c>
      <c r="J30" s="28">
        <f t="shared" si="1"/>
        <v>0</v>
      </c>
      <c r="K30" s="28">
        <f t="shared" si="3"/>
        <v>0</v>
      </c>
    </row>
    <row r="31" spans="1:11">
      <c r="A31" s="30" t="s">
        <v>276</v>
      </c>
      <c r="B31" s="31" t="s">
        <v>277</v>
      </c>
      <c r="C31" s="32" t="s">
        <v>8</v>
      </c>
      <c r="D31" s="33">
        <v>137.4</v>
      </c>
      <c r="E31" s="26">
        <v>13.64</v>
      </c>
      <c r="F31" s="34"/>
      <c r="G31" s="35">
        <v>80.13</v>
      </c>
      <c r="H31" s="36">
        <f t="shared" si="2"/>
        <v>11009.86</v>
      </c>
      <c r="I31" s="28">
        <f t="shared" si="0"/>
        <v>1092.9731999999999</v>
      </c>
      <c r="J31" s="28">
        <f t="shared" si="1"/>
        <v>0</v>
      </c>
      <c r="K31" s="28">
        <f t="shared" si="3"/>
        <v>12102.833200000001</v>
      </c>
    </row>
    <row r="32" spans="1:11">
      <c r="A32" s="30" t="s">
        <v>278</v>
      </c>
      <c r="B32" s="31" t="s">
        <v>34</v>
      </c>
      <c r="C32" s="32" t="s">
        <v>65</v>
      </c>
      <c r="D32" s="33">
        <v>187.57</v>
      </c>
      <c r="E32" s="26"/>
      <c r="F32" s="34"/>
      <c r="G32" s="35">
        <v>9.85</v>
      </c>
      <c r="H32" s="36">
        <f t="shared" si="2"/>
        <v>1847.56</v>
      </c>
      <c r="I32" s="28">
        <f t="shared" si="0"/>
        <v>0</v>
      </c>
      <c r="J32" s="28">
        <f t="shared" si="1"/>
        <v>0</v>
      </c>
      <c r="K32" s="28">
        <f t="shared" si="3"/>
        <v>1847.56</v>
      </c>
    </row>
    <row r="33" spans="1:11">
      <c r="A33" s="6" t="s">
        <v>279</v>
      </c>
      <c r="B33" s="31" t="s">
        <v>270</v>
      </c>
      <c r="C33" s="32" t="s">
        <v>65</v>
      </c>
      <c r="D33" s="33">
        <v>25.16</v>
      </c>
      <c r="E33" s="26"/>
      <c r="F33" s="34"/>
      <c r="G33" s="35">
        <v>9.8800000000000008</v>
      </c>
      <c r="H33" s="36">
        <f t="shared" si="2"/>
        <v>248.58</v>
      </c>
      <c r="I33" s="28">
        <f t="shared" si="0"/>
        <v>0</v>
      </c>
      <c r="J33" s="28">
        <f t="shared" si="1"/>
        <v>0</v>
      </c>
      <c r="K33" s="28">
        <f t="shared" si="3"/>
        <v>248.58</v>
      </c>
    </row>
    <row r="34" spans="1:11">
      <c r="A34" s="30" t="s">
        <v>280</v>
      </c>
      <c r="B34" s="31" t="s">
        <v>39</v>
      </c>
      <c r="C34" s="32" t="s">
        <v>8</v>
      </c>
      <c r="D34" s="33">
        <v>16</v>
      </c>
      <c r="E34" s="26"/>
      <c r="F34" s="34"/>
      <c r="G34" s="35">
        <v>98.19</v>
      </c>
      <c r="H34" s="36">
        <f t="shared" si="2"/>
        <v>1571.04</v>
      </c>
      <c r="I34" s="28">
        <f t="shared" si="0"/>
        <v>0</v>
      </c>
      <c r="J34" s="28">
        <f t="shared" si="1"/>
        <v>0</v>
      </c>
      <c r="K34" s="28">
        <f t="shared" si="3"/>
        <v>1571.04</v>
      </c>
    </row>
    <row r="35" spans="1:11">
      <c r="A35" s="39" t="s">
        <v>281</v>
      </c>
      <c r="B35" s="31" t="s">
        <v>282</v>
      </c>
      <c r="C35" s="32" t="s">
        <v>9</v>
      </c>
      <c r="D35" s="33">
        <v>1.71</v>
      </c>
      <c r="E35" s="26"/>
      <c r="F35" s="34"/>
      <c r="G35" s="35">
        <v>500.03</v>
      </c>
      <c r="H35" s="36">
        <f t="shared" si="2"/>
        <v>855.05</v>
      </c>
      <c r="I35" s="28">
        <f t="shared" si="0"/>
        <v>0</v>
      </c>
      <c r="J35" s="28">
        <f t="shared" si="1"/>
        <v>0</v>
      </c>
      <c r="K35" s="28">
        <f t="shared" si="3"/>
        <v>855.05</v>
      </c>
    </row>
    <row r="36" spans="1:11">
      <c r="A36" s="30" t="s">
        <v>283</v>
      </c>
      <c r="B36" s="31" t="s">
        <v>35</v>
      </c>
      <c r="C36" s="32" t="s">
        <v>9</v>
      </c>
      <c r="D36" s="33">
        <v>1.71</v>
      </c>
      <c r="E36" s="26"/>
      <c r="F36" s="34"/>
      <c r="G36" s="35">
        <v>117.27</v>
      </c>
      <c r="H36" s="36">
        <f t="shared" si="2"/>
        <v>200.53</v>
      </c>
      <c r="I36" s="28">
        <f t="shared" si="0"/>
        <v>0</v>
      </c>
      <c r="J36" s="28">
        <f t="shared" si="1"/>
        <v>0</v>
      </c>
      <c r="K36" s="28">
        <f t="shared" si="3"/>
        <v>200.53</v>
      </c>
    </row>
    <row r="37" spans="1:11" ht="25.5">
      <c r="A37" s="6" t="s">
        <v>284</v>
      </c>
      <c r="B37" s="38" t="s">
        <v>285</v>
      </c>
      <c r="C37" s="32" t="s">
        <v>8</v>
      </c>
      <c r="D37" s="33">
        <v>59.5</v>
      </c>
      <c r="E37" s="26">
        <v>11.43</v>
      </c>
      <c r="F37" s="34"/>
      <c r="G37" s="35">
        <v>13.61</v>
      </c>
      <c r="H37" s="36">
        <f t="shared" si="2"/>
        <v>809.79</v>
      </c>
      <c r="I37" s="28">
        <f t="shared" si="0"/>
        <v>155.56229999999999</v>
      </c>
      <c r="J37" s="28">
        <f t="shared" si="1"/>
        <v>0</v>
      </c>
      <c r="K37" s="28">
        <f t="shared" si="3"/>
        <v>965.35230000000001</v>
      </c>
    </row>
    <row r="38" spans="1:11" ht="38.25">
      <c r="A38" s="30" t="s">
        <v>286</v>
      </c>
      <c r="B38" s="38" t="s">
        <v>287</v>
      </c>
      <c r="C38" s="32" t="s">
        <v>64</v>
      </c>
      <c r="D38" s="33">
        <v>126</v>
      </c>
      <c r="E38" s="26"/>
      <c r="F38" s="34"/>
      <c r="G38" s="35">
        <v>57.84</v>
      </c>
      <c r="H38" s="36">
        <f t="shared" si="2"/>
        <v>7287.84</v>
      </c>
      <c r="I38" s="28">
        <f t="shared" si="0"/>
        <v>0</v>
      </c>
      <c r="J38" s="28">
        <f t="shared" si="1"/>
        <v>0</v>
      </c>
      <c r="K38" s="28">
        <f t="shared" si="3"/>
        <v>7287.84</v>
      </c>
    </row>
    <row r="39" spans="1:11">
      <c r="A39" s="30" t="s">
        <v>49</v>
      </c>
      <c r="B39" s="37" t="s">
        <v>288</v>
      </c>
      <c r="C39" s="38"/>
      <c r="D39" s="38"/>
      <c r="E39" s="26"/>
      <c r="F39" s="34"/>
      <c r="G39" s="35">
        <v>0</v>
      </c>
      <c r="H39" s="36">
        <f t="shared" si="2"/>
        <v>0</v>
      </c>
      <c r="I39" s="28">
        <f t="shared" si="0"/>
        <v>0</v>
      </c>
      <c r="J39" s="28">
        <f t="shared" si="1"/>
        <v>0</v>
      </c>
      <c r="K39" s="28">
        <f t="shared" si="3"/>
        <v>0</v>
      </c>
    </row>
    <row r="40" spans="1:11">
      <c r="A40" s="30" t="s">
        <v>289</v>
      </c>
      <c r="B40" s="31" t="s">
        <v>290</v>
      </c>
      <c r="C40" s="32" t="s">
        <v>8</v>
      </c>
      <c r="D40" s="33">
        <v>41.85</v>
      </c>
      <c r="E40" s="26"/>
      <c r="F40" s="34"/>
      <c r="G40" s="35">
        <v>242.29</v>
      </c>
      <c r="H40" s="36">
        <f t="shared" si="2"/>
        <v>10139.83</v>
      </c>
      <c r="I40" s="28">
        <f t="shared" si="0"/>
        <v>0</v>
      </c>
      <c r="J40" s="28">
        <f t="shared" si="1"/>
        <v>0</v>
      </c>
      <c r="K40" s="28">
        <f t="shared" si="3"/>
        <v>10139.83</v>
      </c>
    </row>
    <row r="41" spans="1:11">
      <c r="A41" s="30" t="s">
        <v>291</v>
      </c>
      <c r="B41" s="31" t="s">
        <v>34</v>
      </c>
      <c r="C41" s="32" t="s">
        <v>65</v>
      </c>
      <c r="D41" s="33">
        <v>122.17</v>
      </c>
      <c r="E41" s="40">
        <v>127.16</v>
      </c>
      <c r="F41" s="34"/>
      <c r="G41" s="35">
        <v>9.85</v>
      </c>
      <c r="H41" s="36">
        <f t="shared" si="2"/>
        <v>1203.3699999999999</v>
      </c>
      <c r="I41" s="28">
        <f t="shared" si="0"/>
        <v>1252.5259999999998</v>
      </c>
      <c r="J41" s="28">
        <f t="shared" si="1"/>
        <v>0</v>
      </c>
      <c r="K41" s="28">
        <f t="shared" si="3"/>
        <v>2455.8959999999997</v>
      </c>
    </row>
    <row r="42" spans="1:11">
      <c r="A42" s="30" t="s">
        <v>292</v>
      </c>
      <c r="B42" s="31" t="s">
        <v>270</v>
      </c>
      <c r="C42" s="32" t="s">
        <v>65</v>
      </c>
      <c r="D42" s="33">
        <v>30.54</v>
      </c>
      <c r="E42" s="26"/>
      <c r="F42" s="34"/>
      <c r="G42" s="35">
        <v>9.8800000000000008</v>
      </c>
      <c r="H42" s="36">
        <f t="shared" si="2"/>
        <v>301.73</v>
      </c>
      <c r="I42" s="28">
        <f t="shared" si="0"/>
        <v>0</v>
      </c>
      <c r="J42" s="28">
        <f t="shared" si="1"/>
        <v>0</v>
      </c>
      <c r="K42" s="28">
        <f t="shared" si="3"/>
        <v>301.73</v>
      </c>
    </row>
    <row r="43" spans="1:11">
      <c r="A43" s="6" t="s">
        <v>293</v>
      </c>
      <c r="B43" s="31" t="s">
        <v>40</v>
      </c>
      <c r="C43" s="32" t="s">
        <v>9</v>
      </c>
      <c r="D43" s="33">
        <v>2.65</v>
      </c>
      <c r="E43" s="26">
        <v>2.73</v>
      </c>
      <c r="F43" s="34"/>
      <c r="G43" s="35">
        <v>469.75</v>
      </c>
      <c r="H43" s="36">
        <f t="shared" si="2"/>
        <v>1244.83</v>
      </c>
      <c r="I43" s="28">
        <f t="shared" si="0"/>
        <v>1282.4175</v>
      </c>
      <c r="J43" s="28">
        <f t="shared" si="1"/>
        <v>0</v>
      </c>
      <c r="K43" s="28">
        <f t="shared" si="3"/>
        <v>2527.2474999999999</v>
      </c>
    </row>
    <row r="44" spans="1:11">
      <c r="A44" s="30" t="s">
        <v>294</v>
      </c>
      <c r="B44" s="31" t="s">
        <v>41</v>
      </c>
      <c r="C44" s="32" t="s">
        <v>9</v>
      </c>
      <c r="D44" s="33">
        <v>2.65</v>
      </c>
      <c r="E44" s="26">
        <v>2.73</v>
      </c>
      <c r="F44" s="34"/>
      <c r="G44" s="35">
        <v>169.78</v>
      </c>
      <c r="H44" s="36">
        <f t="shared" si="2"/>
        <v>449.91</v>
      </c>
      <c r="I44" s="28">
        <f t="shared" si="0"/>
        <v>463.49939999999998</v>
      </c>
      <c r="J44" s="28">
        <f t="shared" si="1"/>
        <v>0</v>
      </c>
      <c r="K44" s="28">
        <f t="shared" si="3"/>
        <v>913.40940000000001</v>
      </c>
    </row>
    <row r="45" spans="1:11">
      <c r="A45" s="30" t="s">
        <v>74</v>
      </c>
      <c r="B45" s="37" t="s">
        <v>295</v>
      </c>
      <c r="C45" s="38"/>
      <c r="D45" s="38"/>
      <c r="E45" s="26"/>
      <c r="F45" s="34"/>
      <c r="G45" s="35">
        <v>0</v>
      </c>
      <c r="H45" s="36">
        <f t="shared" si="2"/>
        <v>0</v>
      </c>
      <c r="I45" s="28">
        <f t="shared" si="0"/>
        <v>0</v>
      </c>
      <c r="J45" s="28">
        <f t="shared" si="1"/>
        <v>0</v>
      </c>
      <c r="K45" s="28">
        <f t="shared" si="3"/>
        <v>0</v>
      </c>
    </row>
    <row r="46" spans="1:11" ht="25.5">
      <c r="A46" s="30" t="s">
        <v>296</v>
      </c>
      <c r="B46" s="41" t="s">
        <v>297</v>
      </c>
      <c r="C46" s="42" t="s">
        <v>8</v>
      </c>
      <c r="D46" s="43">
        <v>133.1</v>
      </c>
      <c r="E46" s="26"/>
      <c r="F46" s="34">
        <v>94.4</v>
      </c>
      <c r="G46" s="35">
        <v>154.05000000000001</v>
      </c>
      <c r="H46" s="36">
        <f t="shared" si="2"/>
        <v>5961.73</v>
      </c>
      <c r="I46" s="28">
        <f t="shared" si="0"/>
        <v>0</v>
      </c>
      <c r="J46" s="28">
        <f t="shared" si="1"/>
        <v>14542.320000000002</v>
      </c>
      <c r="K46" s="28">
        <f t="shared" si="3"/>
        <v>5961.73</v>
      </c>
    </row>
    <row r="47" spans="1:11" ht="25.5">
      <c r="A47" s="26" t="s">
        <v>142</v>
      </c>
      <c r="B47" s="44" t="s">
        <v>298</v>
      </c>
      <c r="C47" s="42" t="s">
        <v>8</v>
      </c>
      <c r="D47" s="26">
        <v>0</v>
      </c>
      <c r="E47" s="26">
        <v>86.24</v>
      </c>
      <c r="F47" s="34"/>
      <c r="G47" s="35">
        <v>188.49</v>
      </c>
      <c r="H47" s="36">
        <f t="shared" si="2"/>
        <v>0</v>
      </c>
      <c r="I47" s="28">
        <f t="shared" si="0"/>
        <v>16255.3776</v>
      </c>
      <c r="J47" s="28"/>
      <c r="K47" s="28">
        <f t="shared" si="3"/>
        <v>16255.3776</v>
      </c>
    </row>
    <row r="48" spans="1:11">
      <c r="A48" s="30" t="s">
        <v>299</v>
      </c>
      <c r="B48" s="45" t="s">
        <v>34</v>
      </c>
      <c r="C48" s="42" t="s">
        <v>65</v>
      </c>
      <c r="D48" s="43">
        <v>119.48</v>
      </c>
      <c r="E48" s="26">
        <v>100</v>
      </c>
      <c r="F48" s="34"/>
      <c r="G48" s="35">
        <v>9.85</v>
      </c>
      <c r="H48" s="36">
        <f t="shared" si="2"/>
        <v>1176.8699999999999</v>
      </c>
      <c r="I48" s="28">
        <f t="shared" si="0"/>
        <v>985</v>
      </c>
      <c r="J48" s="28">
        <f t="shared" si="1"/>
        <v>0</v>
      </c>
      <c r="K48" s="28">
        <f t="shared" si="3"/>
        <v>2161.87</v>
      </c>
    </row>
    <row r="49" spans="1:11">
      <c r="A49" s="39" t="s">
        <v>76</v>
      </c>
      <c r="B49" s="46" t="s">
        <v>300</v>
      </c>
      <c r="C49" s="47"/>
      <c r="D49" s="47"/>
      <c r="E49" s="26"/>
      <c r="F49" s="34"/>
      <c r="G49" s="35">
        <v>0</v>
      </c>
      <c r="H49" s="36">
        <f t="shared" si="2"/>
        <v>0</v>
      </c>
      <c r="I49" s="28">
        <f t="shared" si="0"/>
        <v>0</v>
      </c>
      <c r="J49" s="28">
        <f t="shared" si="1"/>
        <v>0</v>
      </c>
      <c r="K49" s="28">
        <f t="shared" si="3"/>
        <v>0</v>
      </c>
    </row>
    <row r="50" spans="1:11">
      <c r="A50" s="30" t="s">
        <v>301</v>
      </c>
      <c r="B50" s="45" t="s">
        <v>277</v>
      </c>
      <c r="C50" s="42" t="s">
        <v>8</v>
      </c>
      <c r="D50" s="43">
        <v>76.760000000000005</v>
      </c>
      <c r="E50" s="26"/>
      <c r="F50" s="34"/>
      <c r="G50" s="35">
        <v>80.13</v>
      </c>
      <c r="H50" s="36">
        <f t="shared" si="2"/>
        <v>6150.77</v>
      </c>
      <c r="I50" s="28">
        <f t="shared" si="0"/>
        <v>0</v>
      </c>
      <c r="J50" s="28">
        <f t="shared" si="1"/>
        <v>0</v>
      </c>
      <c r="K50" s="28">
        <f t="shared" si="3"/>
        <v>6150.77</v>
      </c>
    </row>
    <row r="51" spans="1:11">
      <c r="A51" s="6" t="s">
        <v>302</v>
      </c>
      <c r="B51" s="45" t="s">
        <v>34</v>
      </c>
      <c r="C51" s="42" t="s">
        <v>65</v>
      </c>
      <c r="D51" s="43">
        <v>53.93</v>
      </c>
      <c r="E51" s="27"/>
      <c r="F51" s="34"/>
      <c r="G51" s="35">
        <v>9.85</v>
      </c>
      <c r="H51" s="36">
        <f t="shared" si="2"/>
        <v>531.21</v>
      </c>
      <c r="I51" s="28">
        <f t="shared" si="0"/>
        <v>0</v>
      </c>
      <c r="J51" s="28">
        <f t="shared" si="1"/>
        <v>0</v>
      </c>
      <c r="K51" s="28">
        <f t="shared" si="3"/>
        <v>531.21</v>
      </c>
    </row>
    <row r="52" spans="1:11">
      <c r="A52" s="30" t="s">
        <v>303</v>
      </c>
      <c r="B52" s="45" t="s">
        <v>270</v>
      </c>
      <c r="C52" s="42" t="s">
        <v>65</v>
      </c>
      <c r="D52" s="43">
        <v>10.36</v>
      </c>
      <c r="E52" s="27"/>
      <c r="F52" s="27"/>
      <c r="G52" s="35">
        <v>9.8800000000000008</v>
      </c>
      <c r="H52" s="36">
        <f t="shared" si="2"/>
        <v>102.35</v>
      </c>
      <c r="I52" s="28">
        <f t="shared" si="0"/>
        <v>0</v>
      </c>
      <c r="J52" s="28">
        <f t="shared" si="1"/>
        <v>0</v>
      </c>
      <c r="K52" s="28">
        <f t="shared" si="3"/>
        <v>102.35</v>
      </c>
    </row>
    <row r="53" spans="1:11">
      <c r="A53" s="30" t="s">
        <v>304</v>
      </c>
      <c r="B53" s="45" t="s">
        <v>282</v>
      </c>
      <c r="C53" s="42" t="s">
        <v>9</v>
      </c>
      <c r="D53" s="43">
        <v>0.49</v>
      </c>
      <c r="E53" s="27"/>
      <c r="F53" s="27"/>
      <c r="G53" s="35">
        <v>500.03</v>
      </c>
      <c r="H53" s="36">
        <f t="shared" si="2"/>
        <v>245.01</v>
      </c>
      <c r="I53" s="28">
        <f t="shared" si="0"/>
        <v>0</v>
      </c>
      <c r="J53" s="28">
        <f t="shared" si="1"/>
        <v>0</v>
      </c>
      <c r="K53" s="28">
        <f t="shared" si="3"/>
        <v>245.01</v>
      </c>
    </row>
    <row r="54" spans="1:11">
      <c r="A54" s="30" t="s">
        <v>305</v>
      </c>
      <c r="B54" s="45" t="s">
        <v>41</v>
      </c>
      <c r="C54" s="42" t="s">
        <v>9</v>
      </c>
      <c r="D54" s="43">
        <v>0.49</v>
      </c>
      <c r="E54" s="27"/>
      <c r="F54" s="27"/>
      <c r="G54" s="35">
        <v>169.78</v>
      </c>
      <c r="H54" s="36">
        <f t="shared" si="2"/>
        <v>83.19</v>
      </c>
      <c r="I54" s="28">
        <f t="shared" si="0"/>
        <v>0</v>
      </c>
      <c r="J54" s="28">
        <f t="shared" si="1"/>
        <v>0</v>
      </c>
      <c r="K54" s="28">
        <f t="shared" si="3"/>
        <v>83.19</v>
      </c>
    </row>
    <row r="55" spans="1:11" ht="38.25">
      <c r="A55" s="30" t="s">
        <v>306</v>
      </c>
      <c r="B55" s="41" t="s">
        <v>287</v>
      </c>
      <c r="C55" s="32" t="s">
        <v>64</v>
      </c>
      <c r="D55" s="33">
        <v>66.75</v>
      </c>
      <c r="E55" s="27"/>
      <c r="F55" s="27"/>
      <c r="G55" s="35">
        <v>57.84</v>
      </c>
      <c r="H55" s="36">
        <f t="shared" si="2"/>
        <v>3860.82</v>
      </c>
      <c r="I55" s="28">
        <f t="shared" si="0"/>
        <v>0</v>
      </c>
      <c r="J55" s="28">
        <f t="shared" si="1"/>
        <v>0</v>
      </c>
      <c r="K55" s="28">
        <f t="shared" si="3"/>
        <v>3860.82</v>
      </c>
    </row>
    <row r="56" spans="1:11">
      <c r="A56" s="30" t="s">
        <v>81</v>
      </c>
      <c r="B56" s="46" t="s">
        <v>307</v>
      </c>
      <c r="C56" s="47"/>
      <c r="D56" s="47"/>
      <c r="E56" s="27"/>
      <c r="F56" s="27"/>
      <c r="G56" s="35">
        <v>0</v>
      </c>
      <c r="H56" s="36">
        <f t="shared" si="2"/>
        <v>0</v>
      </c>
      <c r="I56" s="28">
        <f t="shared" si="0"/>
        <v>0</v>
      </c>
      <c r="J56" s="28">
        <f t="shared" si="1"/>
        <v>0</v>
      </c>
      <c r="K56" s="28">
        <f t="shared" si="3"/>
        <v>0</v>
      </c>
    </row>
    <row r="57" spans="1:11">
      <c r="A57" s="6" t="s">
        <v>82</v>
      </c>
      <c r="B57" s="46" t="s">
        <v>147</v>
      </c>
      <c r="C57" s="47"/>
      <c r="D57" s="47"/>
      <c r="E57" s="27"/>
      <c r="F57" s="27"/>
      <c r="G57" s="35">
        <v>0</v>
      </c>
      <c r="H57" s="36">
        <f t="shared" si="2"/>
        <v>0</v>
      </c>
      <c r="I57" s="28">
        <f t="shared" si="0"/>
        <v>0</v>
      </c>
      <c r="J57" s="28">
        <f t="shared" si="1"/>
        <v>0</v>
      </c>
      <c r="K57" s="28">
        <f t="shared" si="3"/>
        <v>0</v>
      </c>
    </row>
    <row r="58" spans="1:11">
      <c r="A58" s="30" t="s">
        <v>308</v>
      </c>
      <c r="B58" s="45" t="s">
        <v>309</v>
      </c>
      <c r="C58" s="42" t="s">
        <v>65</v>
      </c>
      <c r="D58" s="43">
        <v>503.47</v>
      </c>
      <c r="E58" s="27"/>
      <c r="F58" s="27"/>
      <c r="G58" s="35">
        <v>24.54</v>
      </c>
      <c r="H58" s="36">
        <f t="shared" si="2"/>
        <v>12355.15</v>
      </c>
      <c r="I58" s="28">
        <f t="shared" si="0"/>
        <v>0</v>
      </c>
      <c r="J58" s="28">
        <f t="shared" si="1"/>
        <v>0</v>
      </c>
      <c r="K58" s="28">
        <f t="shared" si="3"/>
        <v>12355.15</v>
      </c>
    </row>
    <row r="59" spans="1:11">
      <c r="A59" s="30" t="s">
        <v>310</v>
      </c>
      <c r="B59" s="45" t="s">
        <v>144</v>
      </c>
      <c r="C59" s="42" t="s">
        <v>65</v>
      </c>
      <c r="D59" s="43">
        <v>503.47</v>
      </c>
      <c r="E59" s="27"/>
      <c r="F59" s="27"/>
      <c r="G59" s="35">
        <v>3.82</v>
      </c>
      <c r="H59" s="36">
        <f t="shared" si="2"/>
        <v>1923.25</v>
      </c>
      <c r="I59" s="28">
        <f t="shared" si="0"/>
        <v>0</v>
      </c>
      <c r="J59" s="28">
        <f t="shared" si="1"/>
        <v>0</v>
      </c>
      <c r="K59" s="28">
        <f t="shared" si="3"/>
        <v>1923.25</v>
      </c>
    </row>
    <row r="60" spans="1:11" ht="25.5">
      <c r="A60" s="30" t="s">
        <v>311</v>
      </c>
      <c r="B60" s="41" t="s">
        <v>312</v>
      </c>
      <c r="C60" s="42" t="s">
        <v>8</v>
      </c>
      <c r="D60" s="43">
        <v>120.3</v>
      </c>
      <c r="E60" s="27"/>
      <c r="F60" s="27"/>
      <c r="G60" s="35">
        <v>155.01</v>
      </c>
      <c r="H60" s="36">
        <f t="shared" si="2"/>
        <v>18647.7</v>
      </c>
      <c r="I60" s="28">
        <f t="shared" si="0"/>
        <v>0</v>
      </c>
      <c r="J60" s="28">
        <f t="shared" si="1"/>
        <v>0</v>
      </c>
      <c r="K60" s="28">
        <f t="shared" si="3"/>
        <v>18647.7</v>
      </c>
    </row>
    <row r="61" spans="1:11">
      <c r="A61" s="30" t="s">
        <v>83</v>
      </c>
      <c r="B61" s="46" t="s">
        <v>313</v>
      </c>
      <c r="C61" s="47"/>
      <c r="D61" s="47"/>
      <c r="E61" s="27"/>
      <c r="F61" s="27"/>
      <c r="G61" s="35">
        <v>0</v>
      </c>
      <c r="H61" s="36">
        <f t="shared" si="2"/>
        <v>0</v>
      </c>
      <c r="I61" s="28">
        <f t="shared" si="0"/>
        <v>0</v>
      </c>
      <c r="J61" s="28">
        <f t="shared" si="1"/>
        <v>0</v>
      </c>
      <c r="K61" s="28">
        <f t="shared" si="3"/>
        <v>0</v>
      </c>
    </row>
    <row r="62" spans="1:11">
      <c r="A62" s="30" t="s">
        <v>314</v>
      </c>
      <c r="B62" s="45" t="s">
        <v>315</v>
      </c>
      <c r="C62" s="42" t="s">
        <v>64</v>
      </c>
      <c r="D62" s="43">
        <v>66.75</v>
      </c>
      <c r="E62" s="27">
        <v>25.44</v>
      </c>
      <c r="F62" s="27"/>
      <c r="G62" s="35">
        <v>106.52</v>
      </c>
      <c r="H62" s="36">
        <f t="shared" si="2"/>
        <v>7110.21</v>
      </c>
      <c r="I62" s="28">
        <f t="shared" si="0"/>
        <v>2709.8688000000002</v>
      </c>
      <c r="J62" s="28">
        <f t="shared" si="1"/>
        <v>0</v>
      </c>
      <c r="K62" s="28">
        <f t="shared" si="3"/>
        <v>9820.0787999999993</v>
      </c>
    </row>
    <row r="63" spans="1:11">
      <c r="A63" s="6" t="s">
        <v>316</v>
      </c>
      <c r="B63" s="45" t="s">
        <v>317</v>
      </c>
      <c r="C63" s="42" t="s">
        <v>64</v>
      </c>
      <c r="D63" s="43">
        <v>27.95</v>
      </c>
      <c r="E63" s="27"/>
      <c r="F63" s="27">
        <v>15.95</v>
      </c>
      <c r="G63" s="35">
        <v>218.75</v>
      </c>
      <c r="H63" s="36">
        <f t="shared" si="2"/>
        <v>2625</v>
      </c>
      <c r="I63" s="28">
        <f t="shared" si="0"/>
        <v>0</v>
      </c>
      <c r="J63" s="28">
        <f t="shared" si="1"/>
        <v>3489.0625</v>
      </c>
      <c r="K63" s="28">
        <f t="shared" si="3"/>
        <v>2625</v>
      </c>
    </row>
    <row r="64" spans="1:11" ht="25.5">
      <c r="A64" s="30" t="s">
        <v>318</v>
      </c>
      <c r="B64" s="41" t="s">
        <v>319</v>
      </c>
      <c r="C64" s="32" t="s">
        <v>64</v>
      </c>
      <c r="D64" s="33">
        <v>14</v>
      </c>
      <c r="E64" s="27">
        <v>11.6</v>
      </c>
      <c r="F64" s="27"/>
      <c r="G64" s="35">
        <v>32.909999999999997</v>
      </c>
      <c r="H64" s="36">
        <f t="shared" si="2"/>
        <v>460.74</v>
      </c>
      <c r="I64" s="28">
        <f t="shared" si="0"/>
        <v>381.75599999999997</v>
      </c>
      <c r="J64" s="28">
        <f t="shared" si="1"/>
        <v>0</v>
      </c>
      <c r="K64" s="28">
        <f t="shared" si="3"/>
        <v>842.49599999999998</v>
      </c>
    </row>
    <row r="65" spans="1:11">
      <c r="A65" s="30" t="s">
        <v>320</v>
      </c>
      <c r="B65" s="46" t="s">
        <v>321</v>
      </c>
      <c r="C65" s="47"/>
      <c r="D65" s="47"/>
      <c r="E65" s="27"/>
      <c r="F65" s="27"/>
      <c r="G65" s="35">
        <v>0</v>
      </c>
      <c r="H65" s="36">
        <f t="shared" si="2"/>
        <v>0</v>
      </c>
      <c r="I65" s="28">
        <f t="shared" si="0"/>
        <v>0</v>
      </c>
      <c r="J65" s="28">
        <f t="shared" si="1"/>
        <v>0</v>
      </c>
      <c r="K65" s="28">
        <f t="shared" si="3"/>
        <v>0</v>
      </c>
    </row>
    <row r="66" spans="1:11">
      <c r="A66" s="30" t="s">
        <v>322</v>
      </c>
      <c r="B66" s="45" t="s">
        <v>309</v>
      </c>
      <c r="C66" s="42" t="s">
        <v>65</v>
      </c>
      <c r="D66" s="43">
        <v>40</v>
      </c>
      <c r="E66" s="27"/>
      <c r="F66" s="27"/>
      <c r="G66" s="35">
        <v>24.54</v>
      </c>
      <c r="H66" s="36">
        <f t="shared" si="2"/>
        <v>981.6</v>
      </c>
      <c r="I66" s="28">
        <f t="shared" si="0"/>
        <v>0</v>
      </c>
      <c r="J66" s="28">
        <f t="shared" si="1"/>
        <v>0</v>
      </c>
      <c r="K66" s="28">
        <f t="shared" si="3"/>
        <v>981.6</v>
      </c>
    </row>
    <row r="67" spans="1:11">
      <c r="A67" s="30" t="s">
        <v>323</v>
      </c>
      <c r="B67" s="45" t="s">
        <v>144</v>
      </c>
      <c r="C67" s="42" t="s">
        <v>65</v>
      </c>
      <c r="D67" s="43">
        <v>40</v>
      </c>
      <c r="E67" s="27"/>
      <c r="F67" s="27"/>
      <c r="G67" s="35">
        <v>3.82</v>
      </c>
      <c r="H67" s="36">
        <f t="shared" si="2"/>
        <v>152.80000000000001</v>
      </c>
      <c r="I67" s="28">
        <f t="shared" si="0"/>
        <v>0</v>
      </c>
      <c r="J67" s="28">
        <f t="shared" si="1"/>
        <v>0</v>
      </c>
      <c r="K67" s="28">
        <f t="shared" si="3"/>
        <v>152.80000000000001</v>
      </c>
    </row>
    <row r="68" spans="1:11">
      <c r="A68" s="48" t="s">
        <v>84</v>
      </c>
      <c r="B68" s="46" t="s">
        <v>324</v>
      </c>
      <c r="C68" s="47"/>
      <c r="D68" s="47"/>
      <c r="E68" s="27"/>
      <c r="F68" s="27"/>
      <c r="G68" s="35">
        <v>0</v>
      </c>
      <c r="H68" s="36">
        <f t="shared" si="2"/>
        <v>0</v>
      </c>
      <c r="I68" s="28">
        <f t="shared" si="0"/>
        <v>0</v>
      </c>
      <c r="J68" s="28">
        <f t="shared" si="1"/>
        <v>0</v>
      </c>
      <c r="K68" s="28">
        <f t="shared" si="3"/>
        <v>0</v>
      </c>
    </row>
    <row r="69" spans="1:11">
      <c r="A69" s="6" t="s">
        <v>85</v>
      </c>
      <c r="B69" s="46" t="s">
        <v>325</v>
      </c>
      <c r="C69" s="47"/>
      <c r="D69" s="47"/>
      <c r="E69" s="27"/>
      <c r="F69" s="27"/>
      <c r="G69" s="35">
        <v>0</v>
      </c>
      <c r="H69" s="36">
        <f t="shared" si="2"/>
        <v>0</v>
      </c>
      <c r="I69" s="28">
        <f t="shared" si="0"/>
        <v>0</v>
      </c>
      <c r="J69" s="28">
        <f t="shared" si="1"/>
        <v>0</v>
      </c>
      <c r="K69" s="28">
        <f t="shared" si="3"/>
        <v>0</v>
      </c>
    </row>
    <row r="70" spans="1:11" ht="51">
      <c r="A70" s="30" t="s">
        <v>326</v>
      </c>
      <c r="B70" s="41" t="s">
        <v>327</v>
      </c>
      <c r="C70" s="32" t="s">
        <v>8</v>
      </c>
      <c r="D70" s="33">
        <v>151.76</v>
      </c>
      <c r="E70" s="27"/>
      <c r="F70" s="27">
        <v>36.06</v>
      </c>
      <c r="G70" s="35">
        <v>37.22</v>
      </c>
      <c r="H70" s="36">
        <f t="shared" si="2"/>
        <v>4306.3500000000004</v>
      </c>
      <c r="I70" s="28">
        <f t="shared" si="0"/>
        <v>0</v>
      </c>
      <c r="J70" s="28">
        <f t="shared" si="1"/>
        <v>1342.1532</v>
      </c>
      <c r="K70" s="28">
        <f t="shared" si="3"/>
        <v>4306.3500000000004</v>
      </c>
    </row>
    <row r="71" spans="1:11">
      <c r="A71" s="30" t="s">
        <v>328</v>
      </c>
      <c r="B71" s="31" t="s">
        <v>329</v>
      </c>
      <c r="C71" s="32" t="s">
        <v>8</v>
      </c>
      <c r="D71" s="33">
        <v>151.76</v>
      </c>
      <c r="E71" s="27"/>
      <c r="F71" s="27">
        <v>36.06</v>
      </c>
      <c r="G71" s="35">
        <v>15.38</v>
      </c>
      <c r="H71" s="36">
        <f t="shared" si="2"/>
        <v>1779.46</v>
      </c>
      <c r="I71" s="28">
        <f t="shared" si="0"/>
        <v>0</v>
      </c>
      <c r="J71" s="28">
        <f t="shared" si="1"/>
        <v>554.60280000000012</v>
      </c>
      <c r="K71" s="28">
        <f t="shared" si="3"/>
        <v>1779.46</v>
      </c>
    </row>
    <row r="72" spans="1:11">
      <c r="A72" s="30" t="s">
        <v>330</v>
      </c>
      <c r="B72" s="46" t="s">
        <v>331</v>
      </c>
      <c r="C72" s="47"/>
      <c r="D72" s="47"/>
      <c r="E72" s="27"/>
      <c r="F72" s="27"/>
      <c r="G72" s="35">
        <v>0</v>
      </c>
      <c r="H72" s="36">
        <f t="shared" si="2"/>
        <v>0</v>
      </c>
      <c r="I72" s="28">
        <f t="shared" si="0"/>
        <v>0</v>
      </c>
      <c r="J72" s="28">
        <f t="shared" si="1"/>
        <v>0</v>
      </c>
      <c r="K72" s="28">
        <f t="shared" si="3"/>
        <v>0</v>
      </c>
    </row>
    <row r="73" spans="1:11" ht="38.25">
      <c r="A73" s="30" t="s">
        <v>332</v>
      </c>
      <c r="B73" s="41" t="s">
        <v>333</v>
      </c>
      <c r="C73" s="32" t="s">
        <v>8</v>
      </c>
      <c r="D73" s="33">
        <v>151.76</v>
      </c>
      <c r="E73" s="27"/>
      <c r="F73" s="27">
        <v>31.06</v>
      </c>
      <c r="G73" s="35">
        <v>135.24</v>
      </c>
      <c r="H73" s="36">
        <f t="shared" si="2"/>
        <v>16323.46</v>
      </c>
      <c r="I73" s="28">
        <f t="shared" si="0"/>
        <v>0</v>
      </c>
      <c r="J73" s="28">
        <f t="shared" si="1"/>
        <v>4200.5544</v>
      </c>
      <c r="K73" s="28">
        <f t="shared" si="3"/>
        <v>16323.46</v>
      </c>
    </row>
    <row r="74" spans="1:11">
      <c r="A74" s="30" t="s">
        <v>334</v>
      </c>
      <c r="B74" s="46" t="s">
        <v>335</v>
      </c>
      <c r="C74" s="47"/>
      <c r="D74" s="47"/>
      <c r="E74" s="27"/>
      <c r="F74" s="27"/>
      <c r="G74" s="35">
        <v>0</v>
      </c>
      <c r="H74" s="36">
        <f t="shared" si="2"/>
        <v>0</v>
      </c>
      <c r="I74" s="28">
        <f t="shared" si="0"/>
        <v>0</v>
      </c>
      <c r="J74" s="28">
        <f t="shared" si="1"/>
        <v>0</v>
      </c>
      <c r="K74" s="28">
        <f t="shared" si="3"/>
        <v>0</v>
      </c>
    </row>
    <row r="75" spans="1:11">
      <c r="A75" s="30" t="s">
        <v>336</v>
      </c>
      <c r="B75" s="45" t="s">
        <v>282</v>
      </c>
      <c r="C75" s="42" t="s">
        <v>9</v>
      </c>
      <c r="D75" s="33">
        <v>1.74</v>
      </c>
      <c r="E75" s="27">
        <v>2.14</v>
      </c>
      <c r="F75" s="27"/>
      <c r="G75" s="35">
        <v>500.03</v>
      </c>
      <c r="H75" s="36">
        <f t="shared" si="2"/>
        <v>870.05</v>
      </c>
      <c r="I75" s="28">
        <f t="shared" si="0"/>
        <v>1070.0642</v>
      </c>
      <c r="J75" s="28">
        <f t="shared" si="1"/>
        <v>0</v>
      </c>
      <c r="K75" s="28">
        <f t="shared" si="3"/>
        <v>1940.1142</v>
      </c>
    </row>
    <row r="76" spans="1:11">
      <c r="A76" s="30" t="s">
        <v>337</v>
      </c>
      <c r="B76" s="45" t="s">
        <v>41</v>
      </c>
      <c r="C76" s="42" t="s">
        <v>9</v>
      </c>
      <c r="D76" s="33">
        <v>1.74</v>
      </c>
      <c r="E76" s="27">
        <v>2.14</v>
      </c>
      <c r="F76" s="27"/>
      <c r="G76" s="35">
        <v>169.78</v>
      </c>
      <c r="H76" s="36">
        <f t="shared" si="2"/>
        <v>295.41000000000003</v>
      </c>
      <c r="I76" s="28">
        <f t="shared" si="0"/>
        <v>363.32920000000001</v>
      </c>
      <c r="J76" s="28">
        <f t="shared" si="1"/>
        <v>0</v>
      </c>
      <c r="K76" s="28">
        <f t="shared" si="3"/>
        <v>658.73919999999998</v>
      </c>
    </row>
    <row r="77" spans="1:11">
      <c r="A77" s="30" t="s">
        <v>338</v>
      </c>
      <c r="B77" s="45" t="s">
        <v>329</v>
      </c>
      <c r="C77" s="42" t="s">
        <v>8</v>
      </c>
      <c r="D77" s="33">
        <v>17.350000000000001</v>
      </c>
      <c r="E77" s="27">
        <v>34.56</v>
      </c>
      <c r="F77" s="27"/>
      <c r="G77" s="35">
        <v>15.38</v>
      </c>
      <c r="H77" s="36">
        <f t="shared" ref="H77:H140" si="4">TRUNC(((D77-F77)*G77),2)</f>
        <v>266.83999999999997</v>
      </c>
      <c r="I77" s="28">
        <f t="shared" ref="I77:I142" si="5">E77*G77</f>
        <v>531.53280000000007</v>
      </c>
      <c r="J77" s="28">
        <f t="shared" ref="J77:J142" si="6">F77*G77</f>
        <v>0</v>
      </c>
      <c r="K77" s="28">
        <f t="shared" ref="K77:K140" si="7">H77+I77</f>
        <v>798.3728000000001</v>
      </c>
    </row>
    <row r="78" spans="1:11">
      <c r="A78" s="6" t="s">
        <v>86</v>
      </c>
      <c r="B78" s="37" t="s">
        <v>169</v>
      </c>
      <c r="C78" s="38"/>
      <c r="D78" s="38"/>
      <c r="E78" s="27"/>
      <c r="F78" s="27"/>
      <c r="G78" s="35">
        <v>0</v>
      </c>
      <c r="H78" s="36">
        <f t="shared" si="4"/>
        <v>0</v>
      </c>
      <c r="I78" s="28">
        <f t="shared" si="5"/>
        <v>0</v>
      </c>
      <c r="J78" s="28">
        <f t="shared" si="6"/>
        <v>0</v>
      </c>
      <c r="K78" s="28">
        <f t="shared" si="7"/>
        <v>0</v>
      </c>
    </row>
    <row r="79" spans="1:11">
      <c r="A79" s="30" t="s">
        <v>87</v>
      </c>
      <c r="B79" s="37" t="s">
        <v>339</v>
      </c>
      <c r="C79" s="38"/>
      <c r="D79" s="38"/>
      <c r="E79" s="27"/>
      <c r="F79" s="27"/>
      <c r="G79" s="35">
        <v>0</v>
      </c>
      <c r="H79" s="36">
        <f t="shared" si="4"/>
        <v>0</v>
      </c>
      <c r="I79" s="28">
        <f t="shared" si="5"/>
        <v>0</v>
      </c>
      <c r="J79" s="28">
        <f t="shared" si="6"/>
        <v>0</v>
      </c>
      <c r="K79" s="28">
        <f t="shared" si="7"/>
        <v>0</v>
      </c>
    </row>
    <row r="80" spans="1:11">
      <c r="A80" s="39" t="s">
        <v>340</v>
      </c>
      <c r="B80" s="31" t="s">
        <v>68</v>
      </c>
      <c r="C80" s="32" t="s">
        <v>8</v>
      </c>
      <c r="D80" s="33">
        <v>294.45</v>
      </c>
      <c r="E80" s="27"/>
      <c r="F80" s="27"/>
      <c r="G80" s="35">
        <v>6.87</v>
      </c>
      <c r="H80" s="36">
        <f t="shared" si="4"/>
        <v>2022.87</v>
      </c>
      <c r="I80" s="28">
        <f t="shared" si="5"/>
        <v>0</v>
      </c>
      <c r="J80" s="28">
        <f t="shared" si="6"/>
        <v>0</v>
      </c>
      <c r="K80" s="28">
        <f t="shared" si="7"/>
        <v>2022.87</v>
      </c>
    </row>
    <row r="81" spans="1:11">
      <c r="A81" s="30" t="s">
        <v>341</v>
      </c>
      <c r="B81" s="31" t="s">
        <v>69</v>
      </c>
      <c r="C81" s="32" t="s">
        <v>8</v>
      </c>
      <c r="D81" s="33">
        <v>294.45</v>
      </c>
      <c r="E81" s="27"/>
      <c r="F81" s="27"/>
      <c r="G81" s="35">
        <v>12.96</v>
      </c>
      <c r="H81" s="36">
        <f t="shared" si="4"/>
        <v>3816.07</v>
      </c>
      <c r="I81" s="28">
        <f t="shared" si="5"/>
        <v>0</v>
      </c>
      <c r="J81" s="28">
        <f t="shared" si="6"/>
        <v>0</v>
      </c>
      <c r="K81" s="28">
        <f t="shared" si="7"/>
        <v>3816.07</v>
      </c>
    </row>
    <row r="82" spans="1:11">
      <c r="A82" s="30" t="s">
        <v>342</v>
      </c>
      <c r="B82" s="31" t="s">
        <v>343</v>
      </c>
      <c r="C82" s="32" t="s">
        <v>64</v>
      </c>
      <c r="D82" s="33">
        <v>85.1</v>
      </c>
      <c r="E82" s="27"/>
      <c r="F82" s="27"/>
      <c r="G82" s="35">
        <v>20.27</v>
      </c>
      <c r="H82" s="36">
        <f t="shared" si="4"/>
        <v>1724.97</v>
      </c>
      <c r="I82" s="28">
        <f t="shared" si="5"/>
        <v>0</v>
      </c>
      <c r="J82" s="28">
        <f t="shared" si="6"/>
        <v>0</v>
      </c>
      <c r="K82" s="28">
        <f t="shared" si="7"/>
        <v>1724.97</v>
      </c>
    </row>
    <row r="83" spans="1:11" ht="25.5">
      <c r="A83" s="30" t="s">
        <v>344</v>
      </c>
      <c r="B83" s="38" t="s">
        <v>345</v>
      </c>
      <c r="C83" s="32" t="s">
        <v>8</v>
      </c>
      <c r="D83" s="33">
        <v>35</v>
      </c>
      <c r="E83" s="27"/>
      <c r="F83" s="27"/>
      <c r="G83" s="35">
        <v>195.48</v>
      </c>
      <c r="H83" s="36">
        <f t="shared" si="4"/>
        <v>6841.8</v>
      </c>
      <c r="I83" s="28">
        <f t="shared" si="5"/>
        <v>0</v>
      </c>
      <c r="J83" s="28">
        <f t="shared" si="6"/>
        <v>0</v>
      </c>
      <c r="K83" s="28">
        <f t="shared" si="7"/>
        <v>6841.8</v>
      </c>
    </row>
    <row r="84" spans="1:11">
      <c r="A84" s="30" t="s">
        <v>346</v>
      </c>
      <c r="B84" s="37" t="s">
        <v>347</v>
      </c>
      <c r="C84" s="38"/>
      <c r="D84" s="38"/>
      <c r="E84" s="27"/>
      <c r="F84" s="27"/>
      <c r="G84" s="35">
        <v>0</v>
      </c>
      <c r="H84" s="36">
        <f t="shared" si="4"/>
        <v>0</v>
      </c>
      <c r="I84" s="28">
        <f t="shared" si="5"/>
        <v>0</v>
      </c>
      <c r="J84" s="28">
        <f t="shared" si="6"/>
        <v>0</v>
      </c>
      <c r="K84" s="28">
        <f t="shared" si="7"/>
        <v>0</v>
      </c>
    </row>
    <row r="85" spans="1:11">
      <c r="A85" s="30" t="s">
        <v>348</v>
      </c>
      <c r="B85" s="31" t="s">
        <v>68</v>
      </c>
      <c r="C85" s="32" t="s">
        <v>8</v>
      </c>
      <c r="D85" s="33">
        <v>556.95000000000005</v>
      </c>
      <c r="E85" s="27"/>
      <c r="F85" s="27"/>
      <c r="G85" s="35">
        <v>6.87</v>
      </c>
      <c r="H85" s="36">
        <f t="shared" si="4"/>
        <v>3826.24</v>
      </c>
      <c r="I85" s="28">
        <f t="shared" si="5"/>
        <v>0</v>
      </c>
      <c r="J85" s="28">
        <f t="shared" si="6"/>
        <v>0</v>
      </c>
      <c r="K85" s="28">
        <f t="shared" si="7"/>
        <v>3826.24</v>
      </c>
    </row>
    <row r="86" spans="1:11">
      <c r="A86" s="30" t="s">
        <v>349</v>
      </c>
      <c r="B86" s="31" t="s">
        <v>69</v>
      </c>
      <c r="C86" s="32" t="s">
        <v>8</v>
      </c>
      <c r="D86" s="33">
        <v>556.95000000000005</v>
      </c>
      <c r="E86" s="27"/>
      <c r="F86" s="27"/>
      <c r="G86" s="35">
        <v>12.96</v>
      </c>
      <c r="H86" s="36">
        <f t="shared" si="4"/>
        <v>7218.07</v>
      </c>
      <c r="I86" s="28">
        <f t="shared" si="5"/>
        <v>0</v>
      </c>
      <c r="J86" s="28">
        <f t="shared" si="6"/>
        <v>0</v>
      </c>
      <c r="K86" s="28">
        <f t="shared" si="7"/>
        <v>7218.07</v>
      </c>
    </row>
    <row r="87" spans="1:11" ht="25.5">
      <c r="A87" s="6" t="s">
        <v>350</v>
      </c>
      <c r="B87" s="38" t="s">
        <v>345</v>
      </c>
      <c r="C87" s="32" t="s">
        <v>8</v>
      </c>
      <c r="D87" s="33">
        <v>25.15</v>
      </c>
      <c r="E87" s="27"/>
      <c r="F87" s="27"/>
      <c r="G87" s="35">
        <v>195.48</v>
      </c>
      <c r="H87" s="36">
        <f t="shared" si="4"/>
        <v>4916.32</v>
      </c>
      <c r="I87" s="28">
        <f t="shared" si="5"/>
        <v>0</v>
      </c>
      <c r="J87" s="28">
        <f t="shared" si="6"/>
        <v>0</v>
      </c>
      <c r="K87" s="28">
        <f t="shared" si="7"/>
        <v>4916.32</v>
      </c>
    </row>
    <row r="88" spans="1:11">
      <c r="A88" s="39" t="s">
        <v>351</v>
      </c>
      <c r="B88" s="37" t="s">
        <v>352</v>
      </c>
      <c r="C88" s="38"/>
      <c r="D88" s="38"/>
      <c r="E88" s="27"/>
      <c r="F88" s="27"/>
      <c r="G88" s="35">
        <v>0</v>
      </c>
      <c r="H88" s="36">
        <f t="shared" si="4"/>
        <v>0</v>
      </c>
      <c r="I88" s="28">
        <f t="shared" si="5"/>
        <v>0</v>
      </c>
      <c r="J88" s="28">
        <f t="shared" si="6"/>
        <v>0</v>
      </c>
      <c r="K88" s="28">
        <f t="shared" si="7"/>
        <v>0</v>
      </c>
    </row>
    <row r="89" spans="1:11">
      <c r="A89" s="30" t="s">
        <v>353</v>
      </c>
      <c r="B89" s="37" t="s">
        <v>354</v>
      </c>
      <c r="C89" s="38"/>
      <c r="D89" s="38"/>
      <c r="E89" s="27"/>
      <c r="F89" s="27"/>
      <c r="G89" s="35">
        <v>0</v>
      </c>
      <c r="H89" s="36">
        <f t="shared" si="4"/>
        <v>0</v>
      </c>
      <c r="I89" s="28">
        <f t="shared" si="5"/>
        <v>0</v>
      </c>
      <c r="J89" s="28">
        <f t="shared" si="6"/>
        <v>0</v>
      </c>
      <c r="K89" s="28">
        <f t="shared" si="7"/>
        <v>0</v>
      </c>
    </row>
    <row r="90" spans="1:11">
      <c r="A90" s="30" t="s">
        <v>355</v>
      </c>
      <c r="B90" s="31" t="s">
        <v>356</v>
      </c>
      <c r="C90" s="32" t="s">
        <v>64</v>
      </c>
      <c r="D90" s="33">
        <v>25.2</v>
      </c>
      <c r="E90" s="27"/>
      <c r="F90" s="27">
        <v>3.8</v>
      </c>
      <c r="G90" s="35">
        <v>119.36</v>
      </c>
      <c r="H90" s="36">
        <f t="shared" si="4"/>
        <v>2554.3000000000002</v>
      </c>
      <c r="I90" s="28">
        <f t="shared" si="5"/>
        <v>0</v>
      </c>
      <c r="J90" s="28">
        <f t="shared" si="6"/>
        <v>453.56799999999998</v>
      </c>
      <c r="K90" s="28">
        <f t="shared" si="7"/>
        <v>2554.3000000000002</v>
      </c>
    </row>
    <row r="91" spans="1:11">
      <c r="A91" s="30" t="s">
        <v>357</v>
      </c>
      <c r="B91" s="37" t="s">
        <v>358</v>
      </c>
      <c r="C91" s="38"/>
      <c r="D91" s="38"/>
      <c r="E91" s="27"/>
      <c r="F91" s="27"/>
      <c r="G91" s="35">
        <v>0</v>
      </c>
      <c r="H91" s="36">
        <f t="shared" si="4"/>
        <v>0</v>
      </c>
      <c r="I91" s="28">
        <f t="shared" si="5"/>
        <v>0</v>
      </c>
      <c r="J91" s="28">
        <f t="shared" si="6"/>
        <v>0</v>
      </c>
      <c r="K91" s="28">
        <f t="shared" si="7"/>
        <v>0</v>
      </c>
    </row>
    <row r="92" spans="1:11" ht="25.5">
      <c r="A92" s="30" t="s">
        <v>359</v>
      </c>
      <c r="B92" s="38" t="s">
        <v>360</v>
      </c>
      <c r="C92" s="32" t="s">
        <v>64</v>
      </c>
      <c r="D92" s="33">
        <v>10.4</v>
      </c>
      <c r="E92" s="27"/>
      <c r="F92" s="27">
        <v>10.4</v>
      </c>
      <c r="G92" s="35">
        <v>156.79</v>
      </c>
      <c r="H92" s="36">
        <f t="shared" si="4"/>
        <v>0</v>
      </c>
      <c r="I92" s="28">
        <f t="shared" si="5"/>
        <v>0</v>
      </c>
      <c r="J92" s="28">
        <f t="shared" si="6"/>
        <v>1630.616</v>
      </c>
      <c r="K92" s="28">
        <f t="shared" si="7"/>
        <v>0</v>
      </c>
    </row>
    <row r="93" spans="1:11">
      <c r="A93" s="6" t="s">
        <v>361</v>
      </c>
      <c r="B93" s="37" t="s">
        <v>130</v>
      </c>
      <c r="C93" s="38"/>
      <c r="D93" s="38"/>
      <c r="E93" s="27"/>
      <c r="F93" s="27"/>
      <c r="G93" s="35">
        <v>0</v>
      </c>
      <c r="H93" s="36">
        <f t="shared" si="4"/>
        <v>0</v>
      </c>
      <c r="I93" s="28">
        <f t="shared" si="5"/>
        <v>0</v>
      </c>
      <c r="J93" s="28">
        <f t="shared" si="6"/>
        <v>0</v>
      </c>
      <c r="K93" s="28">
        <f t="shared" si="7"/>
        <v>0</v>
      </c>
    </row>
    <row r="94" spans="1:11">
      <c r="A94" s="30" t="s">
        <v>362</v>
      </c>
      <c r="B94" s="37" t="s">
        <v>131</v>
      </c>
      <c r="C94" s="38"/>
      <c r="D94" s="38"/>
      <c r="E94" s="27"/>
      <c r="F94" s="27"/>
      <c r="G94" s="35">
        <v>0</v>
      </c>
      <c r="H94" s="36">
        <f t="shared" si="4"/>
        <v>0</v>
      </c>
      <c r="I94" s="28">
        <f t="shared" si="5"/>
        <v>0</v>
      </c>
      <c r="J94" s="28">
        <f t="shared" si="6"/>
        <v>0</v>
      </c>
      <c r="K94" s="28">
        <f t="shared" si="7"/>
        <v>0</v>
      </c>
    </row>
    <row r="95" spans="1:11" ht="38.25">
      <c r="A95" s="39" t="s">
        <v>363</v>
      </c>
      <c r="B95" s="38" t="s">
        <v>364</v>
      </c>
      <c r="C95" s="32" t="s">
        <v>63</v>
      </c>
      <c r="D95" s="33">
        <v>2</v>
      </c>
      <c r="E95" s="27"/>
      <c r="F95" s="27"/>
      <c r="G95" s="35">
        <v>747.85</v>
      </c>
      <c r="H95" s="36">
        <f t="shared" si="4"/>
        <v>1495.7</v>
      </c>
      <c r="I95" s="28">
        <f t="shared" si="5"/>
        <v>0</v>
      </c>
      <c r="J95" s="28">
        <f t="shared" si="6"/>
        <v>0</v>
      </c>
      <c r="K95" s="28">
        <f t="shared" si="7"/>
        <v>1495.7</v>
      </c>
    </row>
    <row r="96" spans="1:11">
      <c r="A96" s="30" t="s">
        <v>365</v>
      </c>
      <c r="B96" s="31" t="s">
        <v>366</v>
      </c>
      <c r="C96" s="32" t="s">
        <v>8</v>
      </c>
      <c r="D96" s="33">
        <v>0.32</v>
      </c>
      <c r="E96" s="27"/>
      <c r="F96" s="27"/>
      <c r="G96" s="35">
        <v>1606.28</v>
      </c>
      <c r="H96" s="36">
        <f t="shared" si="4"/>
        <v>514</v>
      </c>
      <c r="I96" s="28">
        <f t="shared" si="5"/>
        <v>0</v>
      </c>
      <c r="J96" s="28">
        <f t="shared" si="6"/>
        <v>0</v>
      </c>
      <c r="K96" s="28">
        <f t="shared" si="7"/>
        <v>514</v>
      </c>
    </row>
    <row r="97" spans="1:11">
      <c r="A97" s="6" t="s">
        <v>367</v>
      </c>
      <c r="B97" s="31" t="s">
        <v>368</v>
      </c>
      <c r="C97" s="32" t="s">
        <v>8</v>
      </c>
      <c r="D97" s="33">
        <v>0.32</v>
      </c>
      <c r="E97" s="27"/>
      <c r="F97" s="27"/>
      <c r="G97" s="35">
        <v>119.01</v>
      </c>
      <c r="H97" s="36">
        <f t="shared" si="4"/>
        <v>38.08</v>
      </c>
      <c r="I97" s="28">
        <f t="shared" si="5"/>
        <v>0</v>
      </c>
      <c r="J97" s="28">
        <f t="shared" si="6"/>
        <v>0</v>
      </c>
      <c r="K97" s="28">
        <f t="shared" si="7"/>
        <v>38.08</v>
      </c>
    </row>
    <row r="98" spans="1:11" ht="25.5">
      <c r="A98" s="30" t="s">
        <v>369</v>
      </c>
      <c r="B98" s="38" t="s">
        <v>370</v>
      </c>
      <c r="C98" s="32" t="s">
        <v>63</v>
      </c>
      <c r="D98" s="33">
        <v>4</v>
      </c>
      <c r="E98" s="27"/>
      <c r="F98" s="27">
        <v>4</v>
      </c>
      <c r="G98" s="35">
        <v>124.26</v>
      </c>
      <c r="H98" s="36">
        <f t="shared" si="4"/>
        <v>0</v>
      </c>
      <c r="I98" s="28">
        <f t="shared" si="5"/>
        <v>0</v>
      </c>
      <c r="J98" s="28">
        <f t="shared" si="6"/>
        <v>497.04</v>
      </c>
      <c r="K98" s="28">
        <f t="shared" si="7"/>
        <v>0</v>
      </c>
    </row>
    <row r="99" spans="1:11" ht="25.5">
      <c r="A99" s="30" t="s">
        <v>371</v>
      </c>
      <c r="B99" s="38" t="s">
        <v>372</v>
      </c>
      <c r="C99" s="32" t="s">
        <v>64</v>
      </c>
      <c r="D99" s="33">
        <v>3.6</v>
      </c>
      <c r="E99" s="27"/>
      <c r="F99" s="27"/>
      <c r="G99" s="35">
        <v>413.29</v>
      </c>
      <c r="H99" s="36">
        <f t="shared" si="4"/>
        <v>1487.84</v>
      </c>
      <c r="I99" s="28">
        <f t="shared" si="5"/>
        <v>0</v>
      </c>
      <c r="J99" s="28">
        <f t="shared" si="6"/>
        <v>0</v>
      </c>
      <c r="K99" s="28">
        <f t="shared" si="7"/>
        <v>1487.84</v>
      </c>
    </row>
    <row r="100" spans="1:11" ht="25.5">
      <c r="A100" s="30" t="s">
        <v>373</v>
      </c>
      <c r="B100" s="38" t="s">
        <v>374</v>
      </c>
      <c r="C100" s="32" t="s">
        <v>8</v>
      </c>
      <c r="D100" s="33">
        <v>7.56</v>
      </c>
      <c r="E100" s="27"/>
      <c r="F100" s="27"/>
      <c r="G100" s="35">
        <v>17.899999999999999</v>
      </c>
      <c r="H100" s="36">
        <f t="shared" si="4"/>
        <v>135.32</v>
      </c>
      <c r="I100" s="28">
        <f t="shared" si="5"/>
        <v>0</v>
      </c>
      <c r="J100" s="28">
        <f t="shared" si="6"/>
        <v>0</v>
      </c>
      <c r="K100" s="28">
        <f t="shared" si="7"/>
        <v>135.32</v>
      </c>
    </row>
    <row r="101" spans="1:11">
      <c r="A101" s="30" t="s">
        <v>142</v>
      </c>
      <c r="B101" s="49" t="s">
        <v>309</v>
      </c>
      <c r="C101" s="32" t="s">
        <v>65</v>
      </c>
      <c r="D101" s="33">
        <v>0</v>
      </c>
      <c r="E101" s="27">
        <v>84</v>
      </c>
      <c r="F101" s="27"/>
      <c r="G101" s="28">
        <v>24.54</v>
      </c>
      <c r="H101" s="36">
        <f t="shared" si="4"/>
        <v>0</v>
      </c>
      <c r="I101" s="28">
        <f>E101*G101</f>
        <v>2061.36</v>
      </c>
      <c r="J101" s="28"/>
      <c r="K101" s="28">
        <f t="shared" si="7"/>
        <v>2061.36</v>
      </c>
    </row>
    <row r="102" spans="1:11">
      <c r="A102" s="30" t="s">
        <v>142</v>
      </c>
      <c r="B102" s="49" t="s">
        <v>144</v>
      </c>
      <c r="C102" s="32" t="s">
        <v>65</v>
      </c>
      <c r="D102" s="33">
        <v>0</v>
      </c>
      <c r="E102" s="27">
        <v>84</v>
      </c>
      <c r="F102" s="27"/>
      <c r="G102" s="28">
        <v>3.83</v>
      </c>
      <c r="H102" s="36">
        <f t="shared" si="4"/>
        <v>0</v>
      </c>
      <c r="I102" s="28">
        <f>E102*G102</f>
        <v>321.72000000000003</v>
      </c>
      <c r="J102" s="28"/>
      <c r="K102" s="28">
        <f t="shared" si="7"/>
        <v>321.72000000000003</v>
      </c>
    </row>
    <row r="103" spans="1:11">
      <c r="A103" s="6" t="s">
        <v>375</v>
      </c>
      <c r="B103" s="37" t="s">
        <v>137</v>
      </c>
      <c r="C103" s="38"/>
      <c r="D103" s="38"/>
      <c r="E103" s="27"/>
      <c r="F103" s="27"/>
      <c r="G103" s="35">
        <v>0</v>
      </c>
      <c r="H103" s="36">
        <f t="shared" si="4"/>
        <v>0</v>
      </c>
      <c r="I103" s="28">
        <f t="shared" si="5"/>
        <v>0</v>
      </c>
      <c r="J103" s="28">
        <f t="shared" si="6"/>
        <v>0</v>
      </c>
      <c r="K103" s="28">
        <f t="shared" si="7"/>
        <v>0</v>
      </c>
    </row>
    <row r="104" spans="1:11">
      <c r="A104" s="30" t="s">
        <v>376</v>
      </c>
      <c r="B104" s="31" t="s">
        <v>377</v>
      </c>
      <c r="C104" s="32" t="s">
        <v>8</v>
      </c>
      <c r="D104" s="33">
        <v>12.24</v>
      </c>
      <c r="E104" s="27"/>
      <c r="F104" s="27"/>
      <c r="G104" s="35">
        <v>1330.7</v>
      </c>
      <c r="H104" s="36">
        <f t="shared" si="4"/>
        <v>16287.76</v>
      </c>
      <c r="I104" s="28">
        <f t="shared" si="5"/>
        <v>0</v>
      </c>
      <c r="J104" s="28">
        <f t="shared" si="6"/>
        <v>0</v>
      </c>
      <c r="K104" s="28">
        <f t="shared" si="7"/>
        <v>16287.76</v>
      </c>
    </row>
    <row r="105" spans="1:11" ht="38.25">
      <c r="A105" s="30" t="s">
        <v>378</v>
      </c>
      <c r="B105" s="38" t="s">
        <v>379</v>
      </c>
      <c r="C105" s="32" t="s">
        <v>8</v>
      </c>
      <c r="D105" s="33">
        <v>12.24</v>
      </c>
      <c r="E105" s="27"/>
      <c r="F105" s="27"/>
      <c r="G105" s="35">
        <v>10.58</v>
      </c>
      <c r="H105" s="36">
        <f t="shared" si="4"/>
        <v>129.49</v>
      </c>
      <c r="I105" s="28">
        <f t="shared" si="5"/>
        <v>0</v>
      </c>
      <c r="J105" s="28">
        <f t="shared" si="6"/>
        <v>0</v>
      </c>
      <c r="K105" s="28">
        <f t="shared" si="7"/>
        <v>129.49</v>
      </c>
    </row>
    <row r="106" spans="1:11">
      <c r="A106" s="30" t="s">
        <v>380</v>
      </c>
      <c r="B106" s="31" t="s">
        <v>381</v>
      </c>
      <c r="C106" s="32" t="s">
        <v>8</v>
      </c>
      <c r="D106" s="33">
        <v>12.24</v>
      </c>
      <c r="E106" s="27"/>
      <c r="F106" s="27"/>
      <c r="G106" s="35">
        <v>154.82</v>
      </c>
      <c r="H106" s="36">
        <f t="shared" si="4"/>
        <v>1894.99</v>
      </c>
      <c r="I106" s="28">
        <f t="shared" si="5"/>
        <v>0</v>
      </c>
      <c r="J106" s="28">
        <f t="shared" si="6"/>
        <v>0</v>
      </c>
      <c r="K106" s="28">
        <f t="shared" si="7"/>
        <v>1894.99</v>
      </c>
    </row>
    <row r="107" spans="1:11">
      <c r="A107" s="30" t="s">
        <v>382</v>
      </c>
      <c r="B107" s="37" t="s">
        <v>383</v>
      </c>
      <c r="C107" s="38"/>
      <c r="D107" s="38"/>
      <c r="E107" s="27"/>
      <c r="F107" s="27"/>
      <c r="G107" s="35">
        <v>0</v>
      </c>
      <c r="H107" s="36">
        <f t="shared" si="4"/>
        <v>0</v>
      </c>
      <c r="I107" s="28">
        <f t="shared" si="5"/>
        <v>0</v>
      </c>
      <c r="J107" s="28">
        <f t="shared" si="6"/>
        <v>0</v>
      </c>
      <c r="K107" s="28">
        <f t="shared" si="7"/>
        <v>0</v>
      </c>
    </row>
    <row r="108" spans="1:11">
      <c r="A108" s="6" t="s">
        <v>384</v>
      </c>
      <c r="B108" s="31" t="s">
        <v>309</v>
      </c>
      <c r="C108" s="32" t="s">
        <v>65</v>
      </c>
      <c r="D108" s="33">
        <v>72</v>
      </c>
      <c r="E108" s="27"/>
      <c r="F108" s="27"/>
      <c r="G108" s="35">
        <v>24.54</v>
      </c>
      <c r="H108" s="36">
        <f t="shared" si="4"/>
        <v>1766.88</v>
      </c>
      <c r="I108" s="28">
        <f t="shared" si="5"/>
        <v>0</v>
      </c>
      <c r="J108" s="28">
        <f t="shared" si="6"/>
        <v>0</v>
      </c>
      <c r="K108" s="28">
        <f t="shared" si="7"/>
        <v>1766.88</v>
      </c>
    </row>
    <row r="109" spans="1:11">
      <c r="A109" s="30" t="s">
        <v>385</v>
      </c>
      <c r="B109" s="31" t="s">
        <v>144</v>
      </c>
      <c r="C109" s="32" t="s">
        <v>65</v>
      </c>
      <c r="D109" s="33">
        <v>72</v>
      </c>
      <c r="E109" s="27"/>
      <c r="F109" s="27"/>
      <c r="G109" s="35">
        <v>3.82</v>
      </c>
      <c r="H109" s="36">
        <f t="shared" si="4"/>
        <v>275.04000000000002</v>
      </c>
      <c r="I109" s="28">
        <f t="shared" si="5"/>
        <v>0</v>
      </c>
      <c r="J109" s="28">
        <f t="shared" si="6"/>
        <v>0</v>
      </c>
      <c r="K109" s="28">
        <f t="shared" si="7"/>
        <v>275.04000000000002</v>
      </c>
    </row>
    <row r="110" spans="1:11">
      <c r="A110" s="30" t="s">
        <v>386</v>
      </c>
      <c r="B110" s="37" t="s">
        <v>387</v>
      </c>
      <c r="C110" s="38"/>
      <c r="D110" s="38"/>
      <c r="E110" s="27"/>
      <c r="F110" s="27"/>
      <c r="G110" s="35">
        <v>0</v>
      </c>
      <c r="H110" s="36">
        <f t="shared" si="4"/>
        <v>0</v>
      </c>
      <c r="I110" s="28">
        <f t="shared" si="5"/>
        <v>0</v>
      </c>
      <c r="J110" s="28">
        <f t="shared" si="6"/>
        <v>0</v>
      </c>
      <c r="K110" s="28">
        <f t="shared" si="7"/>
        <v>0</v>
      </c>
    </row>
    <row r="111" spans="1:11">
      <c r="A111" s="6" t="s">
        <v>388</v>
      </c>
      <c r="B111" s="37" t="s">
        <v>389</v>
      </c>
      <c r="C111" s="38"/>
      <c r="D111" s="38"/>
      <c r="E111" s="27"/>
      <c r="F111" s="27"/>
      <c r="G111" s="35">
        <v>0</v>
      </c>
      <c r="H111" s="36">
        <f t="shared" si="4"/>
        <v>0</v>
      </c>
      <c r="I111" s="28">
        <f t="shared" si="5"/>
        <v>0</v>
      </c>
      <c r="J111" s="28">
        <f t="shared" si="6"/>
        <v>0</v>
      </c>
      <c r="K111" s="28">
        <f t="shared" si="7"/>
        <v>0</v>
      </c>
    </row>
    <row r="112" spans="1:11" ht="25.5">
      <c r="A112" s="30" t="s">
        <v>390</v>
      </c>
      <c r="B112" s="31" t="s">
        <v>391</v>
      </c>
      <c r="C112" s="32" t="s">
        <v>63</v>
      </c>
      <c r="D112" s="33">
        <v>10</v>
      </c>
      <c r="E112" s="27"/>
      <c r="F112" s="27"/>
      <c r="G112" s="35">
        <v>13.33</v>
      </c>
      <c r="H112" s="36">
        <f t="shared" si="4"/>
        <v>133.30000000000001</v>
      </c>
      <c r="I112" s="28">
        <f t="shared" si="5"/>
        <v>0</v>
      </c>
      <c r="J112" s="28">
        <f t="shared" si="6"/>
        <v>0</v>
      </c>
      <c r="K112" s="28">
        <f t="shared" si="7"/>
        <v>133.30000000000001</v>
      </c>
    </row>
    <row r="113" spans="1:11" ht="25.5">
      <c r="A113" s="30" t="s">
        <v>392</v>
      </c>
      <c r="B113" s="38" t="s">
        <v>393</v>
      </c>
      <c r="C113" s="32" t="s">
        <v>63</v>
      </c>
      <c r="D113" s="33">
        <v>2</v>
      </c>
      <c r="E113" s="27"/>
      <c r="F113" s="27"/>
      <c r="G113" s="35">
        <v>37.01</v>
      </c>
      <c r="H113" s="36">
        <f t="shared" si="4"/>
        <v>74.02</v>
      </c>
      <c r="I113" s="28">
        <f t="shared" si="5"/>
        <v>0</v>
      </c>
      <c r="J113" s="28">
        <f t="shared" si="6"/>
        <v>0</v>
      </c>
      <c r="K113" s="28">
        <f t="shared" si="7"/>
        <v>74.02</v>
      </c>
    </row>
    <row r="114" spans="1:11" ht="25.5">
      <c r="A114" s="30" t="s">
        <v>394</v>
      </c>
      <c r="B114" s="38" t="s">
        <v>395</v>
      </c>
      <c r="C114" s="32" t="s">
        <v>63</v>
      </c>
      <c r="D114" s="33">
        <v>1</v>
      </c>
      <c r="E114" s="27"/>
      <c r="F114" s="27"/>
      <c r="G114" s="35">
        <v>845.24</v>
      </c>
      <c r="H114" s="36">
        <f t="shared" si="4"/>
        <v>845.24</v>
      </c>
      <c r="I114" s="28">
        <f t="shared" si="5"/>
        <v>0</v>
      </c>
      <c r="J114" s="28">
        <f t="shared" si="6"/>
        <v>0</v>
      </c>
      <c r="K114" s="28">
        <f t="shared" si="7"/>
        <v>845.24</v>
      </c>
    </row>
    <row r="115" spans="1:11" ht="25.5">
      <c r="A115" s="39" t="s">
        <v>396</v>
      </c>
      <c r="B115" s="31" t="s">
        <v>397</v>
      </c>
      <c r="C115" s="32" t="s">
        <v>63</v>
      </c>
      <c r="D115" s="33">
        <v>10</v>
      </c>
      <c r="E115" s="27"/>
      <c r="F115" s="27"/>
      <c r="G115" s="35">
        <v>22.33</v>
      </c>
      <c r="H115" s="36">
        <f t="shared" si="4"/>
        <v>223.3</v>
      </c>
      <c r="I115" s="28">
        <f t="shared" si="5"/>
        <v>0</v>
      </c>
      <c r="J115" s="28">
        <f t="shared" si="6"/>
        <v>0</v>
      </c>
      <c r="K115" s="28">
        <f t="shared" si="7"/>
        <v>223.3</v>
      </c>
    </row>
    <row r="116" spans="1:11" ht="25.5">
      <c r="A116" s="39" t="s">
        <v>398</v>
      </c>
      <c r="B116" s="38" t="s">
        <v>399</v>
      </c>
      <c r="C116" s="32" t="s">
        <v>63</v>
      </c>
      <c r="D116" s="33">
        <v>17</v>
      </c>
      <c r="E116" s="27"/>
      <c r="F116" s="27"/>
      <c r="G116" s="35">
        <v>18.25</v>
      </c>
      <c r="H116" s="36">
        <f t="shared" si="4"/>
        <v>310.25</v>
      </c>
      <c r="I116" s="28">
        <f t="shared" si="5"/>
        <v>0</v>
      </c>
      <c r="J116" s="28">
        <f t="shared" si="6"/>
        <v>0</v>
      </c>
      <c r="K116" s="28">
        <f t="shared" si="7"/>
        <v>310.25</v>
      </c>
    </row>
    <row r="117" spans="1:11">
      <c r="A117" s="6" t="s">
        <v>400</v>
      </c>
      <c r="B117" s="31" t="s">
        <v>401</v>
      </c>
      <c r="C117" s="32" t="s">
        <v>63</v>
      </c>
      <c r="D117" s="33">
        <v>12</v>
      </c>
      <c r="E117" s="27"/>
      <c r="F117" s="27">
        <v>10</v>
      </c>
      <c r="G117" s="35">
        <v>80</v>
      </c>
      <c r="H117" s="36">
        <f t="shared" si="4"/>
        <v>160</v>
      </c>
      <c r="I117" s="28">
        <f t="shared" si="5"/>
        <v>0</v>
      </c>
      <c r="J117" s="28">
        <f t="shared" si="6"/>
        <v>800</v>
      </c>
      <c r="K117" s="28">
        <f t="shared" si="7"/>
        <v>160</v>
      </c>
    </row>
    <row r="118" spans="1:11" ht="25.5">
      <c r="A118" s="30" t="s">
        <v>402</v>
      </c>
      <c r="B118" s="38" t="s">
        <v>403</v>
      </c>
      <c r="C118" s="32" t="s">
        <v>63</v>
      </c>
      <c r="D118" s="33">
        <v>3</v>
      </c>
      <c r="E118" s="27"/>
      <c r="F118" s="27"/>
      <c r="G118" s="35">
        <v>43.45</v>
      </c>
      <c r="H118" s="36">
        <f t="shared" si="4"/>
        <v>130.35</v>
      </c>
      <c r="I118" s="28">
        <f t="shared" si="5"/>
        <v>0</v>
      </c>
      <c r="J118" s="28">
        <f t="shared" si="6"/>
        <v>0</v>
      </c>
      <c r="K118" s="28">
        <f t="shared" si="7"/>
        <v>130.35</v>
      </c>
    </row>
    <row r="119" spans="1:11" ht="25.5">
      <c r="A119" s="30" t="s">
        <v>404</v>
      </c>
      <c r="B119" s="38" t="s">
        <v>405</v>
      </c>
      <c r="C119" s="32" t="s">
        <v>63</v>
      </c>
      <c r="D119" s="33">
        <v>2</v>
      </c>
      <c r="E119" s="27"/>
      <c r="F119" s="27"/>
      <c r="G119" s="35">
        <v>35.56</v>
      </c>
      <c r="H119" s="36">
        <f t="shared" si="4"/>
        <v>71.12</v>
      </c>
      <c r="I119" s="28">
        <f t="shared" si="5"/>
        <v>0</v>
      </c>
      <c r="J119" s="28">
        <f t="shared" si="6"/>
        <v>0</v>
      </c>
      <c r="K119" s="28">
        <f t="shared" si="7"/>
        <v>71.12</v>
      </c>
    </row>
    <row r="120" spans="1:11" ht="25.5">
      <c r="A120" s="30" t="s">
        <v>406</v>
      </c>
      <c r="B120" s="38" t="s">
        <v>407</v>
      </c>
      <c r="C120" s="32" t="s">
        <v>63</v>
      </c>
      <c r="D120" s="33">
        <v>17</v>
      </c>
      <c r="E120" s="27"/>
      <c r="F120" s="27"/>
      <c r="G120" s="35">
        <v>305.42</v>
      </c>
      <c r="H120" s="36">
        <f t="shared" si="4"/>
        <v>5192.1400000000003</v>
      </c>
      <c r="I120" s="28">
        <f t="shared" si="5"/>
        <v>0</v>
      </c>
      <c r="J120" s="28">
        <f t="shared" si="6"/>
        <v>0</v>
      </c>
      <c r="K120" s="28">
        <f t="shared" si="7"/>
        <v>5192.1400000000003</v>
      </c>
    </row>
    <row r="121" spans="1:11" ht="25.5">
      <c r="A121" s="30" t="s">
        <v>408</v>
      </c>
      <c r="B121" s="38" t="s">
        <v>409</v>
      </c>
      <c r="C121" s="32" t="s">
        <v>63</v>
      </c>
      <c r="D121" s="33">
        <v>17</v>
      </c>
      <c r="E121" s="27"/>
      <c r="F121" s="27"/>
      <c r="G121" s="35">
        <v>34.75</v>
      </c>
      <c r="H121" s="36">
        <f t="shared" si="4"/>
        <v>590.75</v>
      </c>
      <c r="I121" s="28">
        <f t="shared" si="5"/>
        <v>0</v>
      </c>
      <c r="J121" s="28">
        <f t="shared" si="6"/>
        <v>0</v>
      </c>
      <c r="K121" s="28">
        <f t="shared" si="7"/>
        <v>590.75</v>
      </c>
    </row>
    <row r="122" spans="1:11" ht="25.5">
      <c r="A122" s="30" t="s">
        <v>410</v>
      </c>
      <c r="B122" s="38" t="s">
        <v>411</v>
      </c>
      <c r="C122" s="32" t="s">
        <v>63</v>
      </c>
      <c r="D122" s="33">
        <v>6</v>
      </c>
      <c r="E122" s="27"/>
      <c r="F122" s="27"/>
      <c r="G122" s="35">
        <v>56.79</v>
      </c>
      <c r="H122" s="36">
        <f t="shared" si="4"/>
        <v>340.74</v>
      </c>
      <c r="I122" s="28">
        <f t="shared" si="5"/>
        <v>0</v>
      </c>
      <c r="J122" s="28">
        <f t="shared" si="6"/>
        <v>0</v>
      </c>
      <c r="K122" s="28">
        <f t="shared" si="7"/>
        <v>340.74</v>
      </c>
    </row>
    <row r="123" spans="1:11" ht="25.5">
      <c r="A123" s="30" t="s">
        <v>412</v>
      </c>
      <c r="B123" s="38" t="s">
        <v>413</v>
      </c>
      <c r="C123" s="32" t="s">
        <v>63</v>
      </c>
      <c r="D123" s="33">
        <v>8</v>
      </c>
      <c r="E123" s="27"/>
      <c r="F123" s="27"/>
      <c r="G123" s="35">
        <v>67.489999999999995</v>
      </c>
      <c r="H123" s="36">
        <f t="shared" si="4"/>
        <v>539.91999999999996</v>
      </c>
      <c r="I123" s="28">
        <f t="shared" si="5"/>
        <v>0</v>
      </c>
      <c r="J123" s="28">
        <f t="shared" si="6"/>
        <v>0</v>
      </c>
      <c r="K123" s="28">
        <f t="shared" si="7"/>
        <v>539.91999999999996</v>
      </c>
    </row>
    <row r="124" spans="1:11" ht="25.5">
      <c r="A124" s="30" t="s">
        <v>414</v>
      </c>
      <c r="B124" s="38" t="s">
        <v>415</v>
      </c>
      <c r="C124" s="32" t="s">
        <v>63</v>
      </c>
      <c r="D124" s="33">
        <v>1</v>
      </c>
      <c r="E124" s="27"/>
      <c r="F124" s="27"/>
      <c r="G124" s="35">
        <v>38.04</v>
      </c>
      <c r="H124" s="36">
        <f t="shared" si="4"/>
        <v>38.04</v>
      </c>
      <c r="I124" s="28">
        <f t="shared" si="5"/>
        <v>0</v>
      </c>
      <c r="J124" s="28">
        <f t="shared" si="6"/>
        <v>0</v>
      </c>
      <c r="K124" s="28">
        <f t="shared" si="7"/>
        <v>38.04</v>
      </c>
    </row>
    <row r="125" spans="1:11">
      <c r="A125" s="30" t="s">
        <v>416</v>
      </c>
      <c r="B125" s="37" t="s">
        <v>201</v>
      </c>
      <c r="C125" s="38"/>
      <c r="D125" s="38"/>
      <c r="E125" s="27"/>
      <c r="F125" s="27"/>
      <c r="G125" s="35">
        <v>0</v>
      </c>
      <c r="H125" s="36">
        <f t="shared" si="4"/>
        <v>0</v>
      </c>
      <c r="I125" s="28">
        <f t="shared" si="5"/>
        <v>0</v>
      </c>
      <c r="J125" s="28">
        <f t="shared" si="6"/>
        <v>0</v>
      </c>
      <c r="K125" s="28">
        <f t="shared" si="7"/>
        <v>0</v>
      </c>
    </row>
    <row r="126" spans="1:11" ht="38.25">
      <c r="A126" s="30" t="s">
        <v>417</v>
      </c>
      <c r="B126" s="38" t="s">
        <v>418</v>
      </c>
      <c r="C126" s="32" t="s">
        <v>64</v>
      </c>
      <c r="D126" s="33">
        <v>80.3</v>
      </c>
      <c r="E126" s="27"/>
      <c r="F126" s="27"/>
      <c r="G126" s="35">
        <v>8.58</v>
      </c>
      <c r="H126" s="36">
        <f t="shared" si="4"/>
        <v>688.97</v>
      </c>
      <c r="I126" s="28">
        <f t="shared" si="5"/>
        <v>0</v>
      </c>
      <c r="J126" s="28">
        <f t="shared" si="6"/>
        <v>0</v>
      </c>
      <c r="K126" s="28">
        <f t="shared" si="7"/>
        <v>688.97</v>
      </c>
    </row>
    <row r="127" spans="1:11" ht="38.25">
      <c r="A127" s="30" t="s">
        <v>419</v>
      </c>
      <c r="B127" s="38" t="s">
        <v>420</v>
      </c>
      <c r="C127" s="32" t="s">
        <v>64</v>
      </c>
      <c r="D127" s="33">
        <v>46.4</v>
      </c>
      <c r="E127" s="27"/>
      <c r="F127" s="27"/>
      <c r="G127" s="35">
        <v>12.93</v>
      </c>
      <c r="H127" s="36">
        <f t="shared" si="4"/>
        <v>599.95000000000005</v>
      </c>
      <c r="I127" s="28">
        <f t="shared" si="5"/>
        <v>0</v>
      </c>
      <c r="J127" s="28">
        <f t="shared" si="6"/>
        <v>0</v>
      </c>
      <c r="K127" s="28">
        <f t="shared" si="7"/>
        <v>599.95000000000005</v>
      </c>
    </row>
    <row r="128" spans="1:11" ht="25.5">
      <c r="A128" s="30" t="s">
        <v>421</v>
      </c>
      <c r="B128" s="38" t="s">
        <v>422</v>
      </c>
      <c r="C128" s="32" t="s">
        <v>64</v>
      </c>
      <c r="D128" s="33">
        <v>80.3</v>
      </c>
      <c r="E128" s="27"/>
      <c r="F128" s="27"/>
      <c r="G128" s="35">
        <v>9.34</v>
      </c>
      <c r="H128" s="36">
        <f t="shared" si="4"/>
        <v>750</v>
      </c>
      <c r="I128" s="28">
        <f t="shared" si="5"/>
        <v>0</v>
      </c>
      <c r="J128" s="28">
        <f t="shared" si="6"/>
        <v>0</v>
      </c>
      <c r="K128" s="28">
        <f t="shared" si="7"/>
        <v>750</v>
      </c>
    </row>
    <row r="129" spans="1:11">
      <c r="A129" s="6" t="s">
        <v>423</v>
      </c>
      <c r="B129" s="37" t="s">
        <v>424</v>
      </c>
      <c r="C129" s="38"/>
      <c r="D129" s="38"/>
      <c r="E129" s="27"/>
      <c r="F129" s="27"/>
      <c r="G129" s="35">
        <v>0</v>
      </c>
      <c r="H129" s="36">
        <f t="shared" si="4"/>
        <v>0</v>
      </c>
      <c r="I129" s="28">
        <f t="shared" si="5"/>
        <v>0</v>
      </c>
      <c r="J129" s="28">
        <f t="shared" si="6"/>
        <v>0</v>
      </c>
      <c r="K129" s="28">
        <f t="shared" si="7"/>
        <v>0</v>
      </c>
    </row>
    <row r="130" spans="1:11">
      <c r="A130" s="30" t="s">
        <v>425</v>
      </c>
      <c r="B130" s="31" t="s">
        <v>426</v>
      </c>
      <c r="C130" s="32" t="s">
        <v>63</v>
      </c>
      <c r="D130" s="33">
        <v>1</v>
      </c>
      <c r="E130" s="27"/>
      <c r="F130" s="27"/>
      <c r="G130" s="35">
        <v>72.900000000000006</v>
      </c>
      <c r="H130" s="36">
        <f t="shared" si="4"/>
        <v>72.900000000000006</v>
      </c>
      <c r="I130" s="28">
        <f t="shared" si="5"/>
        <v>0</v>
      </c>
      <c r="J130" s="28">
        <f t="shared" si="6"/>
        <v>0</v>
      </c>
      <c r="K130" s="28">
        <f t="shared" si="7"/>
        <v>72.900000000000006</v>
      </c>
    </row>
    <row r="131" spans="1:11">
      <c r="A131" s="30" t="s">
        <v>427</v>
      </c>
      <c r="B131" s="31" t="s">
        <v>428</v>
      </c>
      <c r="C131" s="32" t="s">
        <v>63</v>
      </c>
      <c r="D131" s="33">
        <v>1</v>
      </c>
      <c r="E131" s="27"/>
      <c r="F131" s="27"/>
      <c r="G131" s="35">
        <v>318.19</v>
      </c>
      <c r="H131" s="36">
        <f t="shared" si="4"/>
        <v>318.19</v>
      </c>
      <c r="I131" s="28">
        <f t="shared" si="5"/>
        <v>0</v>
      </c>
      <c r="J131" s="28">
        <f t="shared" si="6"/>
        <v>0</v>
      </c>
      <c r="K131" s="28">
        <f t="shared" si="7"/>
        <v>318.19</v>
      </c>
    </row>
    <row r="132" spans="1:11" ht="25.5">
      <c r="A132" s="30" t="s">
        <v>429</v>
      </c>
      <c r="B132" s="38" t="s">
        <v>430</v>
      </c>
      <c r="C132" s="32" t="s">
        <v>63</v>
      </c>
      <c r="D132" s="33">
        <v>4</v>
      </c>
      <c r="E132" s="27"/>
      <c r="F132" s="27"/>
      <c r="G132" s="35">
        <v>57.16</v>
      </c>
      <c r="H132" s="36">
        <f t="shared" si="4"/>
        <v>228.64</v>
      </c>
      <c r="I132" s="28">
        <f t="shared" si="5"/>
        <v>0</v>
      </c>
      <c r="J132" s="28">
        <f t="shared" si="6"/>
        <v>0</v>
      </c>
      <c r="K132" s="28">
        <f t="shared" si="7"/>
        <v>228.64</v>
      </c>
    </row>
    <row r="133" spans="1:11" ht="25.5">
      <c r="A133" s="6" t="s">
        <v>431</v>
      </c>
      <c r="B133" s="38" t="s">
        <v>430</v>
      </c>
      <c r="C133" s="32" t="s">
        <v>63</v>
      </c>
      <c r="D133" s="33">
        <v>3</v>
      </c>
      <c r="E133" s="27"/>
      <c r="F133" s="27"/>
      <c r="G133" s="35">
        <v>57.16</v>
      </c>
      <c r="H133" s="36">
        <f t="shared" si="4"/>
        <v>171.48</v>
      </c>
      <c r="I133" s="28">
        <f t="shared" si="5"/>
        <v>0</v>
      </c>
      <c r="J133" s="28">
        <f t="shared" si="6"/>
        <v>0</v>
      </c>
      <c r="K133" s="28">
        <f t="shared" si="7"/>
        <v>171.48</v>
      </c>
    </row>
    <row r="134" spans="1:11" ht="25.5">
      <c r="A134" s="30" t="s">
        <v>432</v>
      </c>
      <c r="B134" s="38" t="s">
        <v>433</v>
      </c>
      <c r="C134" s="32" t="s">
        <v>63</v>
      </c>
      <c r="D134" s="33">
        <v>5</v>
      </c>
      <c r="E134" s="27"/>
      <c r="F134" s="27"/>
      <c r="G134" s="35">
        <v>11.31</v>
      </c>
      <c r="H134" s="36">
        <f t="shared" si="4"/>
        <v>56.55</v>
      </c>
      <c r="I134" s="28">
        <f t="shared" si="5"/>
        <v>0</v>
      </c>
      <c r="J134" s="28">
        <f t="shared" si="6"/>
        <v>0</v>
      </c>
      <c r="K134" s="28">
        <f t="shared" si="7"/>
        <v>56.55</v>
      </c>
    </row>
    <row r="135" spans="1:11">
      <c r="A135" s="30" t="s">
        <v>434</v>
      </c>
      <c r="B135" s="31" t="s">
        <v>435</v>
      </c>
      <c r="C135" s="32" t="s">
        <v>63</v>
      </c>
      <c r="D135" s="33">
        <v>1</v>
      </c>
      <c r="E135" s="27"/>
      <c r="F135" s="27"/>
      <c r="G135" s="35">
        <v>198.19</v>
      </c>
      <c r="H135" s="36">
        <f t="shared" si="4"/>
        <v>198.19</v>
      </c>
      <c r="I135" s="28">
        <f t="shared" si="5"/>
        <v>0</v>
      </c>
      <c r="J135" s="28">
        <f t="shared" si="6"/>
        <v>0</v>
      </c>
      <c r="K135" s="28">
        <f t="shared" si="7"/>
        <v>198.19</v>
      </c>
    </row>
    <row r="136" spans="1:11" ht="38.25">
      <c r="A136" s="30" t="s">
        <v>436</v>
      </c>
      <c r="B136" s="38" t="s">
        <v>437</v>
      </c>
      <c r="C136" s="32" t="s">
        <v>64</v>
      </c>
      <c r="D136" s="33">
        <v>180</v>
      </c>
      <c r="E136" s="27"/>
      <c r="F136" s="27"/>
      <c r="G136" s="35">
        <v>25.93</v>
      </c>
      <c r="H136" s="36">
        <f t="shared" si="4"/>
        <v>4667.3999999999996</v>
      </c>
      <c r="I136" s="28">
        <f t="shared" si="5"/>
        <v>0</v>
      </c>
      <c r="J136" s="28">
        <f t="shared" si="6"/>
        <v>0</v>
      </c>
      <c r="K136" s="28">
        <f t="shared" si="7"/>
        <v>4667.3999999999996</v>
      </c>
    </row>
    <row r="137" spans="1:11" ht="38.25">
      <c r="A137" s="48" t="s">
        <v>438</v>
      </c>
      <c r="B137" s="38" t="s">
        <v>439</v>
      </c>
      <c r="C137" s="32" t="s">
        <v>64</v>
      </c>
      <c r="D137" s="33">
        <v>120</v>
      </c>
      <c r="E137" s="27"/>
      <c r="F137" s="27"/>
      <c r="G137" s="35">
        <v>3.23</v>
      </c>
      <c r="H137" s="36">
        <f t="shared" si="4"/>
        <v>387.6</v>
      </c>
      <c r="I137" s="28">
        <f t="shared" si="5"/>
        <v>0</v>
      </c>
      <c r="J137" s="28">
        <f t="shared" si="6"/>
        <v>0</v>
      </c>
      <c r="K137" s="28">
        <f t="shared" si="7"/>
        <v>387.6</v>
      </c>
    </row>
    <row r="138" spans="1:11" ht="25.5">
      <c r="A138" s="6" t="s">
        <v>440</v>
      </c>
      <c r="B138" s="38" t="s">
        <v>441</v>
      </c>
      <c r="C138" s="32" t="s">
        <v>64</v>
      </c>
      <c r="D138" s="33">
        <v>237</v>
      </c>
      <c r="E138" s="27"/>
      <c r="F138" s="27"/>
      <c r="G138" s="35">
        <v>4.5599999999999996</v>
      </c>
      <c r="H138" s="36">
        <f t="shared" si="4"/>
        <v>1080.72</v>
      </c>
      <c r="I138" s="28">
        <f t="shared" si="5"/>
        <v>0</v>
      </c>
      <c r="J138" s="28">
        <f t="shared" si="6"/>
        <v>0</v>
      </c>
      <c r="K138" s="28">
        <f t="shared" si="7"/>
        <v>1080.72</v>
      </c>
    </row>
    <row r="139" spans="1:11">
      <c r="A139" s="30" t="s">
        <v>442</v>
      </c>
      <c r="B139" s="31" t="s">
        <v>443</v>
      </c>
      <c r="C139" s="32" t="s">
        <v>63</v>
      </c>
      <c r="D139" s="33">
        <v>1</v>
      </c>
      <c r="E139" s="27"/>
      <c r="F139" s="27"/>
      <c r="G139" s="35">
        <v>298.41000000000003</v>
      </c>
      <c r="H139" s="36">
        <f t="shared" si="4"/>
        <v>298.41000000000003</v>
      </c>
      <c r="I139" s="28">
        <f t="shared" si="5"/>
        <v>0</v>
      </c>
      <c r="J139" s="28">
        <f t="shared" si="6"/>
        <v>0</v>
      </c>
      <c r="K139" s="28">
        <f t="shared" si="7"/>
        <v>298.41000000000003</v>
      </c>
    </row>
    <row r="140" spans="1:11" ht="25.5">
      <c r="A140" s="30" t="s">
        <v>444</v>
      </c>
      <c r="B140" s="38" t="s">
        <v>445</v>
      </c>
      <c r="C140" s="32" t="s">
        <v>63</v>
      </c>
      <c r="D140" s="33">
        <v>1</v>
      </c>
      <c r="E140" s="27"/>
      <c r="F140" s="27"/>
      <c r="G140" s="35">
        <v>140.57</v>
      </c>
      <c r="H140" s="36">
        <f t="shared" si="4"/>
        <v>140.57</v>
      </c>
      <c r="I140" s="28">
        <f t="shared" si="5"/>
        <v>0</v>
      </c>
      <c r="J140" s="28">
        <f t="shared" si="6"/>
        <v>0</v>
      </c>
      <c r="K140" s="28">
        <f t="shared" si="7"/>
        <v>140.57</v>
      </c>
    </row>
    <row r="141" spans="1:11">
      <c r="A141" s="30" t="s">
        <v>446</v>
      </c>
      <c r="B141" s="31" t="s">
        <v>447</v>
      </c>
      <c r="C141" s="32" t="s">
        <v>65</v>
      </c>
      <c r="D141" s="33">
        <v>3</v>
      </c>
      <c r="E141" s="27"/>
      <c r="F141" s="27"/>
      <c r="G141" s="35">
        <v>119.92</v>
      </c>
      <c r="H141" s="36">
        <f t="shared" ref="H141:H166" si="8">TRUNC(((D141-F141)*G141),2)</f>
        <v>359.76</v>
      </c>
      <c r="I141" s="28">
        <f t="shared" si="5"/>
        <v>0</v>
      </c>
      <c r="J141" s="28">
        <f t="shared" si="6"/>
        <v>0</v>
      </c>
      <c r="K141" s="28">
        <f t="shared" ref="K141:K166" si="9">H141+I141</f>
        <v>359.76</v>
      </c>
    </row>
    <row r="142" spans="1:11">
      <c r="A142" s="30" t="s">
        <v>448</v>
      </c>
      <c r="B142" s="37" t="s">
        <v>449</v>
      </c>
      <c r="C142" s="38"/>
      <c r="D142" s="38"/>
      <c r="E142" s="27"/>
      <c r="F142" s="27"/>
      <c r="G142" s="35">
        <v>0</v>
      </c>
      <c r="H142" s="36">
        <f t="shared" si="8"/>
        <v>0</v>
      </c>
      <c r="I142" s="28">
        <f t="shared" si="5"/>
        <v>0</v>
      </c>
      <c r="J142" s="28">
        <f t="shared" si="6"/>
        <v>0</v>
      </c>
      <c r="K142" s="28">
        <f t="shared" si="9"/>
        <v>0</v>
      </c>
    </row>
    <row r="143" spans="1:11">
      <c r="A143" s="6" t="s">
        <v>450</v>
      </c>
      <c r="B143" s="31" t="s">
        <v>451</v>
      </c>
      <c r="C143" s="32" t="s">
        <v>63</v>
      </c>
      <c r="D143" s="33">
        <v>8</v>
      </c>
      <c r="E143" s="27"/>
      <c r="F143" s="27"/>
      <c r="G143" s="35">
        <v>46.49</v>
      </c>
      <c r="H143" s="36">
        <f t="shared" si="8"/>
        <v>371.92</v>
      </c>
      <c r="I143" s="28">
        <f t="shared" ref="I143:I166" si="10">E143*G143</f>
        <v>0</v>
      </c>
      <c r="J143" s="28">
        <f t="shared" ref="J143:J166" si="11">F143*G143</f>
        <v>0</v>
      </c>
      <c r="K143" s="28">
        <f t="shared" si="9"/>
        <v>371.92</v>
      </c>
    </row>
    <row r="144" spans="1:11">
      <c r="A144" s="30" t="s">
        <v>452</v>
      </c>
      <c r="B144" s="31" t="s">
        <v>453</v>
      </c>
      <c r="C144" s="32" t="s">
        <v>64</v>
      </c>
      <c r="D144" s="33">
        <v>210</v>
      </c>
      <c r="E144" s="27"/>
      <c r="F144" s="27"/>
      <c r="G144" s="35">
        <v>9.7200000000000006</v>
      </c>
      <c r="H144" s="36">
        <f t="shared" si="8"/>
        <v>2041.2</v>
      </c>
      <c r="I144" s="28">
        <f t="shared" si="10"/>
        <v>0</v>
      </c>
      <c r="J144" s="28">
        <f t="shared" si="11"/>
        <v>0</v>
      </c>
      <c r="K144" s="28">
        <f t="shared" si="9"/>
        <v>2041.2</v>
      </c>
    </row>
    <row r="145" spans="1:11">
      <c r="A145" s="39" t="s">
        <v>454</v>
      </c>
      <c r="B145" s="37" t="s">
        <v>455</v>
      </c>
      <c r="C145" s="38"/>
      <c r="D145" s="38"/>
      <c r="E145" s="27"/>
      <c r="F145" s="27"/>
      <c r="G145" s="35">
        <v>0</v>
      </c>
      <c r="H145" s="36">
        <f t="shared" si="8"/>
        <v>0</v>
      </c>
      <c r="I145" s="28">
        <f t="shared" si="10"/>
        <v>0</v>
      </c>
      <c r="J145" s="28">
        <f t="shared" si="11"/>
        <v>0</v>
      </c>
      <c r="K145" s="28">
        <f t="shared" si="9"/>
        <v>0</v>
      </c>
    </row>
    <row r="146" spans="1:11" ht="25.5">
      <c r="A146" s="6" t="s">
        <v>456</v>
      </c>
      <c r="B146" s="38" t="s">
        <v>457</v>
      </c>
      <c r="C146" s="32" t="s">
        <v>63</v>
      </c>
      <c r="D146" s="33">
        <v>4</v>
      </c>
      <c r="E146" s="27"/>
      <c r="F146" s="27"/>
      <c r="G146" s="35">
        <v>40.619999999999997</v>
      </c>
      <c r="H146" s="36">
        <f t="shared" si="8"/>
        <v>162.47999999999999</v>
      </c>
      <c r="I146" s="28">
        <f t="shared" si="10"/>
        <v>0</v>
      </c>
      <c r="J146" s="28">
        <f t="shared" si="11"/>
        <v>0</v>
      </c>
      <c r="K146" s="28">
        <f t="shared" si="9"/>
        <v>162.47999999999999</v>
      </c>
    </row>
    <row r="147" spans="1:11" ht="25.5">
      <c r="A147" s="30" t="s">
        <v>458</v>
      </c>
      <c r="B147" s="38" t="s">
        <v>459</v>
      </c>
      <c r="C147" s="32" t="s">
        <v>64</v>
      </c>
      <c r="D147" s="33">
        <v>30</v>
      </c>
      <c r="E147" s="27"/>
      <c r="F147" s="27"/>
      <c r="G147" s="35">
        <v>20.39</v>
      </c>
      <c r="H147" s="36">
        <f t="shared" si="8"/>
        <v>611.70000000000005</v>
      </c>
      <c r="I147" s="28">
        <f t="shared" si="10"/>
        <v>0</v>
      </c>
      <c r="J147" s="28">
        <f t="shared" si="11"/>
        <v>0</v>
      </c>
      <c r="K147" s="28">
        <f t="shared" si="9"/>
        <v>611.70000000000005</v>
      </c>
    </row>
    <row r="148" spans="1:11" ht="25.5">
      <c r="A148" s="30" t="s">
        <v>460</v>
      </c>
      <c r="B148" s="31" t="s">
        <v>461</v>
      </c>
      <c r="C148" s="32" t="s">
        <v>63</v>
      </c>
      <c r="D148" s="33">
        <v>4</v>
      </c>
      <c r="E148" s="27"/>
      <c r="F148" s="27"/>
      <c r="G148" s="35">
        <v>8.59</v>
      </c>
      <c r="H148" s="36">
        <f t="shared" si="8"/>
        <v>34.36</v>
      </c>
      <c r="I148" s="28">
        <f t="shared" si="10"/>
        <v>0</v>
      </c>
      <c r="J148" s="28">
        <f t="shared" si="11"/>
        <v>0</v>
      </c>
      <c r="K148" s="28">
        <f t="shared" si="9"/>
        <v>34.36</v>
      </c>
    </row>
    <row r="149" spans="1:11">
      <c r="A149" s="30" t="s">
        <v>462</v>
      </c>
      <c r="B149" s="37" t="s">
        <v>80</v>
      </c>
      <c r="C149" s="38"/>
      <c r="D149" s="38"/>
      <c r="E149" s="27"/>
      <c r="F149" s="27"/>
      <c r="G149" s="35">
        <v>0</v>
      </c>
      <c r="H149" s="36">
        <f t="shared" si="8"/>
        <v>0</v>
      </c>
      <c r="I149" s="28">
        <f t="shared" si="10"/>
        <v>0</v>
      </c>
      <c r="J149" s="28">
        <f t="shared" si="11"/>
        <v>0</v>
      </c>
      <c r="K149" s="28">
        <f t="shared" si="9"/>
        <v>0</v>
      </c>
    </row>
    <row r="150" spans="1:11">
      <c r="A150" s="6" t="s">
        <v>463</v>
      </c>
      <c r="B150" s="37" t="s">
        <v>234</v>
      </c>
      <c r="C150" s="38"/>
      <c r="D150" s="38"/>
      <c r="E150" s="27"/>
      <c r="F150" s="27"/>
      <c r="G150" s="35">
        <v>0</v>
      </c>
      <c r="H150" s="36">
        <f t="shared" si="8"/>
        <v>0</v>
      </c>
      <c r="I150" s="28">
        <f t="shared" si="10"/>
        <v>0</v>
      </c>
      <c r="J150" s="28">
        <f t="shared" si="11"/>
        <v>0</v>
      </c>
      <c r="K150" s="28">
        <f t="shared" si="9"/>
        <v>0</v>
      </c>
    </row>
    <row r="151" spans="1:11" ht="38.25">
      <c r="A151" s="30" t="s">
        <v>464</v>
      </c>
      <c r="B151" s="38" t="s">
        <v>465</v>
      </c>
      <c r="C151" s="32" t="s">
        <v>8</v>
      </c>
      <c r="D151" s="33">
        <v>175</v>
      </c>
      <c r="E151" s="27"/>
      <c r="F151" s="27"/>
      <c r="G151" s="35">
        <v>5.2</v>
      </c>
      <c r="H151" s="36">
        <f t="shared" si="8"/>
        <v>910</v>
      </c>
      <c r="I151" s="28">
        <f t="shared" si="10"/>
        <v>0</v>
      </c>
      <c r="J151" s="28">
        <f t="shared" si="11"/>
        <v>0</v>
      </c>
      <c r="K151" s="28">
        <f t="shared" si="9"/>
        <v>910</v>
      </c>
    </row>
    <row r="152" spans="1:11" ht="25.5">
      <c r="A152" s="48" t="s">
        <v>466</v>
      </c>
      <c r="B152" s="38" t="s">
        <v>467</v>
      </c>
      <c r="C152" s="32" t="s">
        <v>8</v>
      </c>
      <c r="D152" s="33">
        <v>115.7</v>
      </c>
      <c r="E152" s="27"/>
      <c r="F152" s="27"/>
      <c r="G152" s="35">
        <v>5.71</v>
      </c>
      <c r="H152" s="36">
        <f t="shared" si="8"/>
        <v>660.64</v>
      </c>
      <c r="I152" s="28">
        <f t="shared" si="10"/>
        <v>0</v>
      </c>
      <c r="J152" s="28">
        <f t="shared" si="11"/>
        <v>0</v>
      </c>
      <c r="K152" s="28">
        <f t="shared" si="9"/>
        <v>660.64</v>
      </c>
    </row>
    <row r="153" spans="1:11">
      <c r="A153" s="6" t="s">
        <v>468</v>
      </c>
      <c r="B153" s="31" t="s">
        <v>469</v>
      </c>
      <c r="C153" s="32" t="s">
        <v>8</v>
      </c>
      <c r="D153" s="33">
        <v>175</v>
      </c>
      <c r="E153" s="27"/>
      <c r="F153" s="27"/>
      <c r="G153" s="35">
        <v>16.82</v>
      </c>
      <c r="H153" s="36">
        <f t="shared" si="8"/>
        <v>2943.5</v>
      </c>
      <c r="I153" s="28">
        <f t="shared" si="10"/>
        <v>0</v>
      </c>
      <c r="J153" s="28">
        <f t="shared" si="11"/>
        <v>0</v>
      </c>
      <c r="K153" s="28">
        <f t="shared" si="9"/>
        <v>2943.5</v>
      </c>
    </row>
    <row r="154" spans="1:11" ht="25.5">
      <c r="A154" s="30" t="s">
        <v>470</v>
      </c>
      <c r="B154" s="38" t="s">
        <v>471</v>
      </c>
      <c r="C154" s="32" t="s">
        <v>8</v>
      </c>
      <c r="D154" s="33">
        <v>115.7</v>
      </c>
      <c r="E154" s="27"/>
      <c r="F154" s="27"/>
      <c r="G154" s="35">
        <v>36.159999999999997</v>
      </c>
      <c r="H154" s="36">
        <f t="shared" si="8"/>
        <v>4183.71</v>
      </c>
      <c r="I154" s="28">
        <f t="shared" si="10"/>
        <v>0</v>
      </c>
      <c r="J154" s="28">
        <f t="shared" si="11"/>
        <v>0</v>
      </c>
      <c r="K154" s="28">
        <f t="shared" si="9"/>
        <v>4183.71</v>
      </c>
    </row>
    <row r="155" spans="1:11" ht="38.25">
      <c r="A155" s="30" t="s">
        <v>472</v>
      </c>
      <c r="B155" s="50" t="s">
        <v>473</v>
      </c>
      <c r="C155" s="32" t="s">
        <v>8</v>
      </c>
      <c r="D155" s="33">
        <v>175</v>
      </c>
      <c r="E155" s="27"/>
      <c r="F155" s="27"/>
      <c r="G155" s="35">
        <v>15.75</v>
      </c>
      <c r="H155" s="36">
        <f t="shared" si="8"/>
        <v>2756.25</v>
      </c>
      <c r="I155" s="28">
        <f t="shared" si="10"/>
        <v>0</v>
      </c>
      <c r="J155" s="28">
        <f t="shared" si="11"/>
        <v>0</v>
      </c>
      <c r="K155" s="28">
        <f t="shared" si="9"/>
        <v>2756.25</v>
      </c>
    </row>
    <row r="156" spans="1:11" ht="25.5">
      <c r="A156" s="6" t="s">
        <v>474</v>
      </c>
      <c r="B156" s="51" t="s">
        <v>475</v>
      </c>
      <c r="C156" s="32" t="s">
        <v>8</v>
      </c>
      <c r="D156" s="33">
        <v>115.7</v>
      </c>
      <c r="E156" s="27"/>
      <c r="F156" s="27"/>
      <c r="G156" s="35">
        <v>16.22</v>
      </c>
      <c r="H156" s="36">
        <f t="shared" si="8"/>
        <v>1876.65</v>
      </c>
      <c r="I156" s="28">
        <f t="shared" si="10"/>
        <v>0</v>
      </c>
      <c r="J156" s="28">
        <f t="shared" si="11"/>
        <v>0</v>
      </c>
      <c r="K156" s="28">
        <f t="shared" si="9"/>
        <v>1876.65</v>
      </c>
    </row>
    <row r="157" spans="1:11">
      <c r="A157" s="30" t="s">
        <v>476</v>
      </c>
      <c r="B157" s="52" t="s">
        <v>239</v>
      </c>
      <c r="C157" s="53"/>
      <c r="D157" s="38"/>
      <c r="E157" s="27"/>
      <c r="F157" s="27"/>
      <c r="G157" s="35">
        <v>0</v>
      </c>
      <c r="H157" s="36">
        <f t="shared" si="8"/>
        <v>0</v>
      </c>
      <c r="I157" s="28">
        <f t="shared" si="10"/>
        <v>0</v>
      </c>
      <c r="J157" s="28">
        <f t="shared" si="11"/>
        <v>0</v>
      </c>
      <c r="K157" s="28">
        <f t="shared" si="9"/>
        <v>0</v>
      </c>
    </row>
    <row r="158" spans="1:11" ht="38.25">
      <c r="A158" s="30" t="s">
        <v>477</v>
      </c>
      <c r="B158" s="51" t="s">
        <v>478</v>
      </c>
      <c r="C158" s="32" t="s">
        <v>8</v>
      </c>
      <c r="D158" s="33">
        <v>228.14</v>
      </c>
      <c r="E158" s="27"/>
      <c r="F158" s="27"/>
      <c r="G158" s="35">
        <v>4.2300000000000004</v>
      </c>
      <c r="H158" s="36">
        <f t="shared" si="8"/>
        <v>965.03</v>
      </c>
      <c r="I158" s="28">
        <f t="shared" si="10"/>
        <v>0</v>
      </c>
      <c r="J158" s="28">
        <f t="shared" si="11"/>
        <v>0</v>
      </c>
      <c r="K158" s="28">
        <f t="shared" si="9"/>
        <v>965.03</v>
      </c>
    </row>
    <row r="159" spans="1:11" ht="25.5">
      <c r="A159" s="30" t="s">
        <v>479</v>
      </c>
      <c r="B159" s="50" t="s">
        <v>480</v>
      </c>
      <c r="C159" s="32" t="s">
        <v>8</v>
      </c>
      <c r="D159" s="33">
        <v>228.14</v>
      </c>
      <c r="E159" s="27"/>
      <c r="F159" s="27"/>
      <c r="G159" s="35">
        <v>10.83</v>
      </c>
      <c r="H159" s="36">
        <f t="shared" si="8"/>
        <v>2470.75</v>
      </c>
      <c r="I159" s="28">
        <f t="shared" si="10"/>
        <v>0</v>
      </c>
      <c r="J159" s="28">
        <f t="shared" si="11"/>
        <v>0</v>
      </c>
      <c r="K159" s="28">
        <f t="shared" si="9"/>
        <v>2470.75</v>
      </c>
    </row>
    <row r="160" spans="1:11">
      <c r="A160" s="30" t="s">
        <v>481</v>
      </c>
      <c r="B160" s="54" t="s">
        <v>482</v>
      </c>
      <c r="C160" s="55"/>
      <c r="D160" s="38"/>
      <c r="E160" s="27"/>
      <c r="F160" s="27"/>
      <c r="G160" s="35">
        <v>0</v>
      </c>
      <c r="H160" s="36">
        <f t="shared" si="8"/>
        <v>0</v>
      </c>
      <c r="I160" s="28">
        <f t="shared" si="10"/>
        <v>0</v>
      </c>
      <c r="J160" s="28">
        <f t="shared" si="11"/>
        <v>0</v>
      </c>
      <c r="K160" s="28">
        <f t="shared" si="9"/>
        <v>0</v>
      </c>
    </row>
    <row r="161" spans="1:11" ht="25.5">
      <c r="A161" s="30" t="s">
        <v>483</v>
      </c>
      <c r="B161" s="50" t="s">
        <v>484</v>
      </c>
      <c r="C161" s="32" t="s">
        <v>63</v>
      </c>
      <c r="D161" s="33">
        <v>4</v>
      </c>
      <c r="E161" s="27"/>
      <c r="F161" s="27"/>
      <c r="G161" s="35">
        <v>22.57</v>
      </c>
      <c r="H161" s="36">
        <f t="shared" si="8"/>
        <v>90.28</v>
      </c>
      <c r="I161" s="28">
        <f t="shared" si="10"/>
        <v>0</v>
      </c>
      <c r="J161" s="28">
        <f t="shared" si="11"/>
        <v>0</v>
      </c>
      <c r="K161" s="28">
        <f t="shared" si="9"/>
        <v>90.28</v>
      </c>
    </row>
    <row r="162" spans="1:11" ht="25.5">
      <c r="A162" s="6" t="s">
        <v>485</v>
      </c>
      <c r="B162" s="51" t="s">
        <v>486</v>
      </c>
      <c r="C162" s="32" t="s">
        <v>63</v>
      </c>
      <c r="D162" s="33">
        <v>3</v>
      </c>
      <c r="E162" s="27"/>
      <c r="F162" s="27"/>
      <c r="G162" s="35">
        <v>16.829999999999998</v>
      </c>
      <c r="H162" s="36">
        <f t="shared" si="8"/>
        <v>50.49</v>
      </c>
      <c r="I162" s="28">
        <f t="shared" si="10"/>
        <v>0</v>
      </c>
      <c r="J162" s="28">
        <f t="shared" si="11"/>
        <v>0</v>
      </c>
      <c r="K162" s="28">
        <f t="shared" si="9"/>
        <v>50.49</v>
      </c>
    </row>
    <row r="163" spans="1:11" ht="25.5">
      <c r="A163" s="30" t="s">
        <v>487</v>
      </c>
      <c r="B163" s="56" t="s">
        <v>488</v>
      </c>
      <c r="C163" s="32" t="s">
        <v>8</v>
      </c>
      <c r="D163" s="33">
        <v>3</v>
      </c>
      <c r="E163" s="27"/>
      <c r="F163" s="27"/>
      <c r="G163" s="35">
        <v>40.130000000000003</v>
      </c>
      <c r="H163" s="36">
        <f t="shared" si="8"/>
        <v>120.39</v>
      </c>
      <c r="I163" s="28">
        <f t="shared" si="10"/>
        <v>0</v>
      </c>
      <c r="J163" s="28">
        <f t="shared" si="11"/>
        <v>0</v>
      </c>
      <c r="K163" s="28">
        <f t="shared" si="9"/>
        <v>120.39</v>
      </c>
    </row>
    <row r="164" spans="1:11">
      <c r="A164" s="6" t="s">
        <v>489</v>
      </c>
      <c r="B164" s="57" t="s">
        <v>490</v>
      </c>
      <c r="C164" s="32" t="s">
        <v>63</v>
      </c>
      <c r="D164" s="33">
        <v>2</v>
      </c>
      <c r="E164" s="27"/>
      <c r="F164" s="27"/>
      <c r="G164" s="35">
        <v>266.33</v>
      </c>
      <c r="H164" s="36">
        <f t="shared" si="8"/>
        <v>532.66</v>
      </c>
      <c r="I164" s="28">
        <f t="shared" si="10"/>
        <v>0</v>
      </c>
      <c r="J164" s="28">
        <f t="shared" si="11"/>
        <v>0</v>
      </c>
      <c r="K164" s="28">
        <f t="shared" si="9"/>
        <v>532.66</v>
      </c>
    </row>
    <row r="165" spans="1:11">
      <c r="A165" s="58" t="s">
        <v>491</v>
      </c>
      <c r="B165" s="59" t="s">
        <v>492</v>
      </c>
      <c r="C165" s="60"/>
      <c r="D165" s="61"/>
      <c r="E165" s="62"/>
      <c r="F165" s="62"/>
      <c r="G165" s="63">
        <v>0</v>
      </c>
      <c r="H165" s="64">
        <f t="shared" si="8"/>
        <v>0</v>
      </c>
      <c r="I165" s="65">
        <f t="shared" si="10"/>
        <v>0</v>
      </c>
      <c r="J165" s="65">
        <f t="shared" si="11"/>
        <v>0</v>
      </c>
      <c r="K165" s="65">
        <f t="shared" si="9"/>
        <v>0</v>
      </c>
    </row>
    <row r="166" spans="1:11">
      <c r="A166" s="39" t="s">
        <v>493</v>
      </c>
      <c r="B166" s="66" t="s">
        <v>494</v>
      </c>
      <c r="C166" s="67" t="s">
        <v>8</v>
      </c>
      <c r="D166" s="68">
        <v>136</v>
      </c>
      <c r="E166" s="27"/>
      <c r="F166" s="27"/>
      <c r="G166" s="69">
        <v>14.08</v>
      </c>
      <c r="H166" s="36">
        <f t="shared" si="8"/>
        <v>1914.88</v>
      </c>
      <c r="I166" s="28">
        <f t="shared" si="10"/>
        <v>0</v>
      </c>
      <c r="J166" s="28">
        <f t="shared" si="11"/>
        <v>0</v>
      </c>
      <c r="K166" s="28">
        <f t="shared" si="9"/>
        <v>1914.88</v>
      </c>
    </row>
    <row r="167" spans="1:11" ht="15">
      <c r="K167" s="101">
        <f>SUM(K12:K166)</f>
        <v>270908.12830000016</v>
      </c>
    </row>
    <row r="168" spans="1:11">
      <c r="E168" s="134"/>
      <c r="F168" s="134"/>
      <c r="H168" t="s">
        <v>939</v>
      </c>
    </row>
    <row r="169" spans="1:11" ht="15">
      <c r="E169" s="95" t="s">
        <v>940</v>
      </c>
    </row>
    <row r="170" spans="1:11">
      <c r="E170" s="161" t="s">
        <v>941</v>
      </c>
      <c r="F170" s="161"/>
    </row>
    <row r="171" spans="1:11">
      <c r="E171" s="161" t="s">
        <v>942</v>
      </c>
      <c r="F171" s="161"/>
    </row>
  </sheetData>
  <mergeCells count="17">
    <mergeCell ref="E170:F170"/>
    <mergeCell ref="E171:F171"/>
    <mergeCell ref="A1:B1"/>
    <mergeCell ref="C1:K1"/>
    <mergeCell ref="A3:K3"/>
    <mergeCell ref="A4:B8"/>
    <mergeCell ref="C4:D4"/>
    <mergeCell ref="E4:K4"/>
    <mergeCell ref="C5:D5"/>
    <mergeCell ref="E5:K5"/>
    <mergeCell ref="C8:D8"/>
    <mergeCell ref="E8:K8"/>
    <mergeCell ref="A2:K2"/>
    <mergeCell ref="C7:D7"/>
    <mergeCell ref="E7:K7"/>
    <mergeCell ref="E6:K6"/>
    <mergeCell ref="C6:D6"/>
  </mergeCells>
  <conditionalFormatting sqref="A11:B14">
    <cfRule type="expression" dxfId="43" priority="11" stopIfTrue="1">
      <formula>$C11=1</formula>
    </cfRule>
    <cfRule type="expression" dxfId="42" priority="12" stopIfTrue="1">
      <formula>OR($C11=0,$C11=2,$C11=3,$C11=4)</formula>
    </cfRule>
  </conditionalFormatting>
  <conditionalFormatting sqref="A18:B46 A48:B49">
    <cfRule type="expression" dxfId="41" priority="9" stopIfTrue="1">
      <formula>$C18=1</formula>
    </cfRule>
    <cfRule type="expression" dxfId="40" priority="10" stopIfTrue="1">
      <formula>OR($C18=0,$C18=2,$C18=3,$C18=4)</formula>
    </cfRule>
  </conditionalFormatting>
  <conditionalFormatting sqref="B101:B102">
    <cfRule type="expression" dxfId="39" priority="1" stopIfTrue="1">
      <formula>$C101=1</formula>
    </cfRule>
    <cfRule type="expression" dxfId="38" priority="2" stopIfTrue="1">
      <formula>OR($C101=0,$C101=2,$C101=3,$C101=4)</formula>
    </cfRule>
  </conditionalFormatting>
  <conditionalFormatting sqref="C11:C14">
    <cfRule type="expression" dxfId="37" priority="7" stopIfTrue="1">
      <formula>$C11=1</formula>
    </cfRule>
    <cfRule type="expression" dxfId="36" priority="8" stopIfTrue="1">
      <formula>OR($C11=0,$C11=2,$C11=3,$C11=4)</formula>
    </cfRule>
  </conditionalFormatting>
  <conditionalFormatting sqref="C18:D46 C47 C48:D49">
    <cfRule type="expression" dxfId="35" priority="3" stopIfTrue="1">
      <formula>$C18=1</formula>
    </cfRule>
    <cfRule type="expression" dxfId="34" priority="4" stopIfTrue="1">
      <formula>OR($C18=0,$C18=2,$C18=3,$C18=4)</formula>
    </cfRule>
  </conditionalFormatting>
  <conditionalFormatting sqref="D12:D14">
    <cfRule type="expression" dxfId="33" priority="5" stopIfTrue="1">
      <formula>$C12=1</formula>
    </cfRule>
    <cfRule type="expression" dxfId="32" priority="6" stopIfTrue="1">
      <formula>OR($C12=0,$C12=2,$C12=3,$C12=4)</formula>
    </cfRule>
  </conditionalFormatting>
  <dataValidations count="1">
    <dataValidation allowBlank="1" showInputMessage="1" showErrorMessage="1" prompt="A entrada de quantidades é feita na coluna AJ se acompanhamento por BM, ou na aba &quot;Memória de Cálculo/PLQ&quot; se acompanhamento por PLE." sqref="D12:D49"/>
  </dataValidations>
  <pageMargins left="0.511811024" right="0.511811024" top="0.78740157499999996" bottom="0.78740157499999996" header="0.31496062000000002" footer="0.31496062000000002"/>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topLeftCell="B1" zoomScale="70" zoomScaleNormal="70" workbookViewId="0">
      <selection sqref="A1:B1"/>
    </sheetView>
  </sheetViews>
  <sheetFormatPr defaultRowHeight="14.25"/>
  <cols>
    <col min="2" max="2" width="79" customWidth="1"/>
    <col min="3" max="3" width="7" customWidth="1"/>
    <col min="4" max="4" width="18.25" customWidth="1"/>
    <col min="5" max="5" width="15.25" customWidth="1"/>
    <col min="6" max="6" width="17.125" bestFit="1" customWidth="1"/>
    <col min="7" max="7" width="19.125" bestFit="1" customWidth="1"/>
    <col min="8" max="8" width="17.875" bestFit="1" customWidth="1"/>
    <col min="9" max="9" width="14.25" bestFit="1" customWidth="1"/>
    <col min="10" max="10" width="16.75" bestFit="1" customWidth="1"/>
    <col min="11" max="11" width="24.25" bestFit="1" customWidth="1"/>
  </cols>
  <sheetData>
    <row r="1" spans="1:11" ht="75" customHeight="1">
      <c r="A1" s="135" t="e" vm="1">
        <v>#VALUE!</v>
      </c>
      <c r="B1" s="136"/>
      <c r="C1" s="137" t="s">
        <v>67</v>
      </c>
      <c r="D1" s="138"/>
      <c r="E1" s="138"/>
      <c r="F1" s="138"/>
      <c r="G1" s="138"/>
      <c r="H1" s="138"/>
      <c r="I1" s="138"/>
      <c r="J1" s="138"/>
      <c r="K1" s="139"/>
    </row>
    <row r="2" spans="1:11" ht="75" customHeight="1">
      <c r="A2" s="149" t="s">
        <v>89</v>
      </c>
      <c r="B2" s="150"/>
      <c r="C2" s="150"/>
      <c r="D2" s="150"/>
      <c r="E2" s="150"/>
      <c r="F2" s="150"/>
      <c r="G2" s="150"/>
      <c r="H2" s="150"/>
      <c r="I2" s="150"/>
      <c r="J2" s="150"/>
      <c r="K2" s="151"/>
    </row>
    <row r="3" spans="1:11" ht="66" customHeight="1" thickBot="1">
      <c r="A3" s="152" t="s">
        <v>495</v>
      </c>
      <c r="B3" s="153"/>
      <c r="C3" s="153"/>
      <c r="D3" s="153"/>
      <c r="E3" s="153"/>
      <c r="F3" s="153"/>
      <c r="G3" s="153"/>
      <c r="H3" s="153"/>
      <c r="I3" s="153"/>
      <c r="J3" s="153"/>
      <c r="K3" s="154"/>
    </row>
    <row r="4" spans="1:11" ht="15">
      <c r="A4" s="155"/>
      <c r="B4" s="156"/>
      <c r="C4" s="165" t="s">
        <v>16</v>
      </c>
      <c r="D4" s="165"/>
      <c r="E4" s="141" t="s">
        <v>496</v>
      </c>
      <c r="F4" s="142"/>
      <c r="G4" s="142"/>
      <c r="H4" s="142"/>
      <c r="I4" s="142"/>
      <c r="J4" s="142"/>
      <c r="K4" s="143"/>
    </row>
    <row r="5" spans="1:11" ht="15">
      <c r="A5" s="157"/>
      <c r="B5" s="158"/>
      <c r="C5" s="144" t="s">
        <v>17</v>
      </c>
      <c r="D5" s="145"/>
      <c r="E5" s="146" t="s">
        <v>497</v>
      </c>
      <c r="F5" s="147"/>
      <c r="G5" s="147"/>
      <c r="H5" s="147"/>
      <c r="I5" s="147"/>
      <c r="J5" s="147"/>
      <c r="K5" s="148"/>
    </row>
    <row r="6" spans="1:11" ht="15">
      <c r="A6" s="157"/>
      <c r="B6" s="158"/>
      <c r="C6" s="144" t="s">
        <v>94</v>
      </c>
      <c r="D6" s="145"/>
      <c r="E6" s="146" t="s">
        <v>498</v>
      </c>
      <c r="F6" s="147"/>
      <c r="G6" s="147"/>
      <c r="H6" s="147"/>
      <c r="I6" s="147"/>
      <c r="J6" s="147"/>
      <c r="K6" s="148"/>
    </row>
    <row r="7" spans="1:11" ht="15">
      <c r="A7" s="157"/>
      <c r="B7" s="158"/>
      <c r="C7" s="144" t="s">
        <v>95</v>
      </c>
      <c r="D7" s="145"/>
      <c r="E7" s="146" t="s">
        <v>944</v>
      </c>
      <c r="F7" s="147"/>
      <c r="G7" s="147"/>
      <c r="H7" s="147"/>
      <c r="I7" s="147"/>
      <c r="J7" s="147"/>
      <c r="K7" s="148"/>
    </row>
    <row r="8" spans="1:11" ht="15">
      <c r="A8" s="159"/>
      <c r="B8" s="160"/>
      <c r="C8" s="144" t="s">
        <v>18</v>
      </c>
      <c r="D8" s="145"/>
      <c r="E8" s="146" t="s">
        <v>499</v>
      </c>
      <c r="F8" s="147"/>
      <c r="G8" s="147"/>
      <c r="H8" s="147"/>
      <c r="I8" s="147"/>
      <c r="J8" s="147"/>
      <c r="K8" s="148"/>
    </row>
    <row r="9" spans="1:11" ht="15.75" thickBot="1">
      <c r="A9" s="3" t="s">
        <v>0</v>
      </c>
      <c r="B9" s="1" t="s">
        <v>1</v>
      </c>
      <c r="C9" s="1" t="s">
        <v>5</v>
      </c>
      <c r="D9" s="1" t="s">
        <v>2</v>
      </c>
      <c r="E9" s="1" t="s">
        <v>3</v>
      </c>
      <c r="F9" s="1" t="s">
        <v>4</v>
      </c>
      <c r="G9" s="1" t="s">
        <v>19</v>
      </c>
      <c r="H9" s="1" t="s">
        <v>20</v>
      </c>
      <c r="I9" s="1" t="s">
        <v>21</v>
      </c>
      <c r="J9" s="1" t="s">
        <v>22</v>
      </c>
      <c r="K9" s="4" t="s">
        <v>23</v>
      </c>
    </row>
    <row r="10" spans="1:11">
      <c r="A10" s="70">
        <v>1</v>
      </c>
      <c r="B10" s="71" t="s">
        <v>500</v>
      </c>
      <c r="C10" s="72"/>
      <c r="D10" s="73"/>
      <c r="E10" s="74"/>
      <c r="F10" s="74"/>
      <c r="G10" s="74"/>
      <c r="H10" s="74"/>
      <c r="I10" s="74"/>
      <c r="J10" s="74"/>
      <c r="K10" s="75"/>
    </row>
    <row r="11" spans="1:11">
      <c r="A11" s="76" t="s">
        <v>11</v>
      </c>
      <c r="B11" s="77" t="s">
        <v>6</v>
      </c>
      <c r="C11" s="73"/>
      <c r="D11" s="73"/>
      <c r="E11" s="74"/>
      <c r="F11" s="74"/>
      <c r="G11" s="75"/>
      <c r="H11" s="74"/>
      <c r="I11" s="74"/>
      <c r="J11" s="74"/>
      <c r="K11" s="75"/>
    </row>
    <row r="12" spans="1:11">
      <c r="A12" s="78" t="s">
        <v>501</v>
      </c>
      <c r="B12" s="79" t="s">
        <v>502</v>
      </c>
      <c r="C12" s="80" t="s">
        <v>104</v>
      </c>
      <c r="D12" s="81">
        <v>298.35000000000002</v>
      </c>
      <c r="E12" s="74"/>
      <c r="F12" s="74"/>
      <c r="G12" s="75">
        <v>18.059999999999999</v>
      </c>
      <c r="H12" s="75">
        <f>D12*G12</f>
        <v>5388.201</v>
      </c>
      <c r="I12" s="74"/>
      <c r="J12" s="74"/>
      <c r="K12" s="75">
        <f t="shared" ref="K12:K57" si="0">H12+I12</f>
        <v>5388.201</v>
      </c>
    </row>
    <row r="13" spans="1:11">
      <c r="A13" s="76" t="s">
        <v>42</v>
      </c>
      <c r="B13" s="77" t="s">
        <v>503</v>
      </c>
      <c r="C13" s="73"/>
      <c r="D13" s="73"/>
      <c r="E13" s="74"/>
      <c r="F13" s="74"/>
      <c r="G13" s="75"/>
      <c r="H13" s="75"/>
      <c r="I13" s="74"/>
      <c r="J13" s="74"/>
      <c r="K13" s="75"/>
    </row>
    <row r="14" spans="1:11">
      <c r="A14" s="78" t="s">
        <v>504</v>
      </c>
      <c r="B14" s="79" t="s">
        <v>505</v>
      </c>
      <c r="C14" s="80" t="s">
        <v>107</v>
      </c>
      <c r="D14" s="81">
        <v>981.83</v>
      </c>
      <c r="E14" s="74"/>
      <c r="F14" s="74"/>
      <c r="G14" s="75">
        <v>18.8</v>
      </c>
      <c r="H14" s="75">
        <f t="shared" ref="H14:H57" si="1">D14*G14</f>
        <v>18458.404000000002</v>
      </c>
      <c r="I14" s="74"/>
      <c r="J14" s="74"/>
      <c r="K14" s="75">
        <f t="shared" si="0"/>
        <v>18458.404000000002</v>
      </c>
    </row>
    <row r="15" spans="1:11" ht="25.5">
      <c r="A15" s="78" t="s">
        <v>506</v>
      </c>
      <c r="B15" s="82" t="s">
        <v>507</v>
      </c>
      <c r="C15" s="80" t="s">
        <v>107</v>
      </c>
      <c r="D15" s="81">
        <v>566.87</v>
      </c>
      <c r="E15" s="74"/>
      <c r="F15" s="74"/>
      <c r="G15" s="75">
        <v>14.78</v>
      </c>
      <c r="H15" s="75">
        <f t="shared" si="1"/>
        <v>8378.3385999999991</v>
      </c>
      <c r="I15" s="74"/>
      <c r="J15" s="74"/>
      <c r="K15" s="75">
        <f t="shared" si="0"/>
        <v>8378.3385999999991</v>
      </c>
    </row>
    <row r="16" spans="1:11" ht="17.25" customHeight="1">
      <c r="A16" s="78" t="s">
        <v>508</v>
      </c>
      <c r="B16" s="79" t="s">
        <v>509</v>
      </c>
      <c r="C16" s="80" t="s">
        <v>107</v>
      </c>
      <c r="D16" s="81">
        <v>414.96</v>
      </c>
      <c r="E16" s="74"/>
      <c r="F16" s="74"/>
      <c r="G16" s="75">
        <v>7.48</v>
      </c>
      <c r="H16" s="75">
        <f t="shared" si="1"/>
        <v>3103.9007999999999</v>
      </c>
      <c r="I16" s="74"/>
      <c r="J16" s="74"/>
      <c r="K16" s="75">
        <f t="shared" si="0"/>
        <v>3103.9007999999999</v>
      </c>
    </row>
    <row r="17" spans="1:11" ht="27.75" customHeight="1">
      <c r="A17" s="76" t="s">
        <v>46</v>
      </c>
      <c r="B17" s="77" t="s">
        <v>510</v>
      </c>
      <c r="C17" s="73"/>
      <c r="D17" s="73"/>
      <c r="E17" s="74"/>
      <c r="F17" s="74"/>
      <c r="G17" s="75"/>
      <c r="H17" s="75"/>
      <c r="I17" s="74"/>
      <c r="J17" s="74"/>
      <c r="K17" s="75"/>
    </row>
    <row r="18" spans="1:11">
      <c r="A18" s="78" t="s">
        <v>511</v>
      </c>
      <c r="B18" s="79" t="s">
        <v>512</v>
      </c>
      <c r="C18" s="80" t="s">
        <v>107</v>
      </c>
      <c r="D18" s="81">
        <v>14.92</v>
      </c>
      <c r="E18" s="74"/>
      <c r="F18" s="74"/>
      <c r="G18" s="75">
        <v>218.67</v>
      </c>
      <c r="H18" s="75">
        <f t="shared" si="1"/>
        <v>3262.5563999999999</v>
      </c>
      <c r="I18" s="74"/>
      <c r="J18" s="74"/>
      <c r="K18" s="75">
        <f t="shared" si="0"/>
        <v>3262.5563999999999</v>
      </c>
    </row>
    <row r="19" spans="1:11">
      <c r="A19" s="78" t="s">
        <v>513</v>
      </c>
      <c r="B19" s="79" t="s">
        <v>514</v>
      </c>
      <c r="C19" s="80" t="s">
        <v>104</v>
      </c>
      <c r="D19" s="81">
        <v>630.17999999999995</v>
      </c>
      <c r="E19" s="74"/>
      <c r="F19" s="74"/>
      <c r="G19" s="75">
        <v>210</v>
      </c>
      <c r="H19" s="75">
        <f t="shared" si="1"/>
        <v>132337.79999999999</v>
      </c>
      <c r="I19" s="74"/>
      <c r="J19" s="74"/>
      <c r="K19" s="75">
        <f t="shared" si="0"/>
        <v>132337.79999999999</v>
      </c>
    </row>
    <row r="20" spans="1:11">
      <c r="A20" s="78" t="s">
        <v>515</v>
      </c>
      <c r="B20" s="79" t="s">
        <v>516</v>
      </c>
      <c r="C20" s="80" t="s">
        <v>107</v>
      </c>
      <c r="D20" s="81">
        <v>138.93</v>
      </c>
      <c r="E20" s="74"/>
      <c r="F20" s="74"/>
      <c r="G20" s="75">
        <v>517.78</v>
      </c>
      <c r="H20" s="75">
        <f t="shared" si="1"/>
        <v>71935.175399999993</v>
      </c>
      <c r="I20" s="74"/>
      <c r="J20" s="74"/>
      <c r="K20" s="75">
        <f t="shared" si="0"/>
        <v>71935.175399999993</v>
      </c>
    </row>
    <row r="21" spans="1:11">
      <c r="A21" s="78" t="s">
        <v>517</v>
      </c>
      <c r="B21" s="79" t="s">
        <v>518</v>
      </c>
      <c r="C21" s="80" t="s">
        <v>519</v>
      </c>
      <c r="D21" s="83">
        <v>2785.8</v>
      </c>
      <c r="E21" s="74"/>
      <c r="F21" s="74"/>
      <c r="G21" s="75">
        <v>10.42</v>
      </c>
      <c r="H21" s="75">
        <f t="shared" si="1"/>
        <v>29028.036</v>
      </c>
      <c r="I21" s="74"/>
      <c r="J21" s="74"/>
      <c r="K21" s="75">
        <f t="shared" si="0"/>
        <v>29028.036</v>
      </c>
    </row>
    <row r="22" spans="1:11" ht="25.5">
      <c r="A22" s="78" t="s">
        <v>520</v>
      </c>
      <c r="B22" s="82" t="s">
        <v>521</v>
      </c>
      <c r="C22" s="80" t="s">
        <v>107</v>
      </c>
      <c r="D22" s="81">
        <v>138.93</v>
      </c>
      <c r="E22" s="74"/>
      <c r="F22" s="74"/>
      <c r="G22" s="75">
        <v>93.56</v>
      </c>
      <c r="H22" s="75">
        <f t="shared" si="1"/>
        <v>12998.290800000001</v>
      </c>
      <c r="I22" s="74"/>
      <c r="J22" s="74"/>
      <c r="K22" s="75">
        <f t="shared" si="0"/>
        <v>12998.290800000001</v>
      </c>
    </row>
    <row r="23" spans="1:11">
      <c r="A23" s="76" t="s">
        <v>49</v>
      </c>
      <c r="B23" s="77" t="s">
        <v>522</v>
      </c>
      <c r="C23" s="73"/>
      <c r="D23" s="73"/>
      <c r="E23" s="74"/>
      <c r="F23" s="74"/>
      <c r="G23" s="75"/>
      <c r="H23" s="75"/>
      <c r="I23" s="74"/>
      <c r="J23" s="74"/>
      <c r="K23" s="75"/>
    </row>
    <row r="24" spans="1:11">
      <c r="A24" s="78" t="s">
        <v>523</v>
      </c>
      <c r="B24" s="79" t="s">
        <v>516</v>
      </c>
      <c r="C24" s="80" t="s">
        <v>107</v>
      </c>
      <c r="D24" s="81">
        <v>17.739999999999998</v>
      </c>
      <c r="E24" s="74"/>
      <c r="F24" s="74"/>
      <c r="G24" s="75">
        <v>517.78</v>
      </c>
      <c r="H24" s="75">
        <f t="shared" si="1"/>
        <v>9185.417199999998</v>
      </c>
      <c r="I24" s="74"/>
      <c r="J24" s="74"/>
      <c r="K24" s="75">
        <f t="shared" si="0"/>
        <v>9185.417199999998</v>
      </c>
    </row>
    <row r="25" spans="1:11">
      <c r="A25" s="78" t="s">
        <v>524</v>
      </c>
      <c r="B25" s="79" t="s">
        <v>518</v>
      </c>
      <c r="C25" s="80" t="s">
        <v>519</v>
      </c>
      <c r="D25" s="81">
        <v>437.57</v>
      </c>
      <c r="E25" s="74"/>
      <c r="F25" s="74"/>
      <c r="G25" s="75">
        <v>10.42</v>
      </c>
      <c r="H25" s="75">
        <f t="shared" si="1"/>
        <v>4559.4794000000002</v>
      </c>
      <c r="I25" s="74"/>
      <c r="J25" s="74"/>
      <c r="K25" s="75">
        <f t="shared" si="0"/>
        <v>4559.4794000000002</v>
      </c>
    </row>
    <row r="26" spans="1:11">
      <c r="A26" s="78" t="s">
        <v>525</v>
      </c>
      <c r="B26" s="79" t="s">
        <v>526</v>
      </c>
      <c r="C26" s="80" t="s">
        <v>104</v>
      </c>
      <c r="D26" s="81">
        <v>38.409999999999997</v>
      </c>
      <c r="E26" s="74"/>
      <c r="F26" s="74"/>
      <c r="G26" s="75">
        <v>108.22</v>
      </c>
      <c r="H26" s="75">
        <f t="shared" si="1"/>
        <v>4156.7302</v>
      </c>
      <c r="I26" s="74"/>
      <c r="J26" s="74"/>
      <c r="K26" s="75">
        <f t="shared" si="0"/>
        <v>4156.7302</v>
      </c>
    </row>
    <row r="27" spans="1:11" ht="25.5">
      <c r="A27" s="78" t="s">
        <v>527</v>
      </c>
      <c r="B27" s="82" t="s">
        <v>521</v>
      </c>
      <c r="C27" s="80" t="s">
        <v>107</v>
      </c>
      <c r="D27" s="81">
        <v>17.739999999999998</v>
      </c>
      <c r="E27" s="74"/>
      <c r="F27" s="74"/>
      <c r="G27" s="75">
        <v>93.56</v>
      </c>
      <c r="H27" s="75">
        <f t="shared" si="1"/>
        <v>1659.7543999999998</v>
      </c>
      <c r="I27" s="74"/>
      <c r="J27" s="74"/>
      <c r="K27" s="75">
        <f t="shared" si="0"/>
        <v>1659.7543999999998</v>
      </c>
    </row>
    <row r="28" spans="1:11">
      <c r="A28" s="76">
        <v>2</v>
      </c>
      <c r="B28" s="72" t="s">
        <v>31</v>
      </c>
      <c r="C28" s="72"/>
      <c r="D28" s="73"/>
      <c r="E28" s="74"/>
      <c r="F28" s="74"/>
      <c r="G28" s="75"/>
      <c r="H28" s="75"/>
      <c r="I28" s="74"/>
      <c r="J28" s="74"/>
      <c r="K28" s="75"/>
    </row>
    <row r="29" spans="1:11">
      <c r="A29" s="76" t="s">
        <v>26</v>
      </c>
      <c r="B29" s="77" t="s">
        <v>528</v>
      </c>
      <c r="C29" s="73"/>
      <c r="D29" s="73"/>
      <c r="E29" s="74"/>
      <c r="F29" s="74"/>
      <c r="G29" s="75"/>
      <c r="H29" s="75"/>
      <c r="I29" s="74"/>
      <c r="J29" s="74"/>
      <c r="K29" s="75"/>
    </row>
    <row r="30" spans="1:11" ht="38.25">
      <c r="A30" s="78" t="s">
        <v>529</v>
      </c>
      <c r="B30" s="82" t="s">
        <v>530</v>
      </c>
      <c r="C30" s="84" t="s">
        <v>107</v>
      </c>
      <c r="D30" s="85">
        <v>4.96</v>
      </c>
      <c r="E30" s="74"/>
      <c r="F30" s="74"/>
      <c r="G30" s="75">
        <v>686.86</v>
      </c>
      <c r="H30" s="75">
        <f t="shared" si="1"/>
        <v>3406.8256000000001</v>
      </c>
      <c r="I30" s="74"/>
      <c r="J30" s="74"/>
      <c r="K30" s="75">
        <f t="shared" si="0"/>
        <v>3406.8256000000001</v>
      </c>
    </row>
    <row r="31" spans="1:11">
      <c r="A31" s="76" t="s">
        <v>53</v>
      </c>
      <c r="B31" s="77" t="s">
        <v>531</v>
      </c>
      <c r="C31" s="73"/>
      <c r="D31" s="73"/>
      <c r="E31" s="74"/>
      <c r="F31" s="74"/>
      <c r="G31" s="75"/>
      <c r="H31" s="75"/>
      <c r="I31" s="74"/>
      <c r="J31" s="74"/>
      <c r="K31" s="75"/>
    </row>
    <row r="32" spans="1:11" ht="25.5">
      <c r="A32" s="78" t="s">
        <v>532</v>
      </c>
      <c r="B32" s="82" t="s">
        <v>533</v>
      </c>
      <c r="C32" s="80" t="s">
        <v>104</v>
      </c>
      <c r="D32" s="81">
        <v>76.8</v>
      </c>
      <c r="E32" s="74"/>
      <c r="F32" s="74"/>
      <c r="G32" s="75">
        <v>6.46</v>
      </c>
      <c r="H32" s="75">
        <f t="shared" si="1"/>
        <v>496.12799999999999</v>
      </c>
      <c r="I32" s="74"/>
      <c r="J32" s="74"/>
      <c r="K32" s="75">
        <f t="shared" si="0"/>
        <v>496.12799999999999</v>
      </c>
    </row>
    <row r="33" spans="1:11" ht="38.25">
      <c r="A33" s="78" t="s">
        <v>534</v>
      </c>
      <c r="B33" s="82" t="s">
        <v>530</v>
      </c>
      <c r="C33" s="84" t="s">
        <v>107</v>
      </c>
      <c r="D33" s="85">
        <v>5.38</v>
      </c>
      <c r="E33" s="85"/>
      <c r="F33" s="74"/>
      <c r="G33" s="75">
        <v>686.86</v>
      </c>
      <c r="H33" s="75">
        <f t="shared" si="1"/>
        <v>3695.3067999999998</v>
      </c>
      <c r="I33" s="75"/>
      <c r="J33" s="74"/>
      <c r="K33" s="75">
        <f t="shared" si="0"/>
        <v>3695.3067999999998</v>
      </c>
    </row>
    <row r="34" spans="1:11">
      <c r="A34" s="76">
        <v>3</v>
      </c>
      <c r="B34" s="72" t="s">
        <v>535</v>
      </c>
      <c r="D34" s="73"/>
      <c r="E34" s="85"/>
      <c r="F34" s="74"/>
      <c r="G34" s="75"/>
      <c r="H34" s="75"/>
      <c r="I34" s="75"/>
      <c r="J34" s="74"/>
      <c r="K34" s="75"/>
    </row>
    <row r="35" spans="1:11">
      <c r="A35" s="76" t="s">
        <v>536</v>
      </c>
      <c r="B35" s="77" t="s">
        <v>6</v>
      </c>
      <c r="C35" s="2"/>
      <c r="D35" s="73"/>
      <c r="E35" s="85"/>
      <c r="F35" s="74"/>
      <c r="G35" s="75"/>
      <c r="H35" s="75"/>
      <c r="I35" s="75"/>
      <c r="J35" s="74"/>
      <c r="K35" s="75"/>
    </row>
    <row r="36" spans="1:11">
      <c r="A36" s="78" t="s">
        <v>537</v>
      </c>
      <c r="B36" s="79" t="s">
        <v>502</v>
      </c>
      <c r="C36" s="80" t="s">
        <v>104</v>
      </c>
      <c r="D36" s="81">
        <v>123.12</v>
      </c>
      <c r="E36" s="74"/>
      <c r="F36" s="74"/>
      <c r="G36" s="75">
        <v>18.059999999999999</v>
      </c>
      <c r="H36" s="75">
        <f t="shared" si="1"/>
        <v>2223.5472</v>
      </c>
      <c r="I36" s="74"/>
      <c r="J36" s="74"/>
      <c r="K36" s="75">
        <f t="shared" si="0"/>
        <v>2223.5472</v>
      </c>
    </row>
    <row r="37" spans="1:11">
      <c r="A37" s="76" t="s">
        <v>538</v>
      </c>
      <c r="B37" s="77" t="s">
        <v>503</v>
      </c>
      <c r="C37" s="73"/>
      <c r="D37" s="73"/>
      <c r="E37" s="74"/>
      <c r="F37" s="74"/>
      <c r="G37" s="75"/>
      <c r="H37" s="75"/>
      <c r="I37" s="74"/>
      <c r="J37" s="74"/>
      <c r="K37" s="75"/>
    </row>
    <row r="38" spans="1:11">
      <c r="A38" s="78" t="s">
        <v>539</v>
      </c>
      <c r="B38" s="79" t="s">
        <v>505</v>
      </c>
      <c r="C38" s="80" t="s">
        <v>107</v>
      </c>
      <c r="D38" s="81">
        <v>158.51</v>
      </c>
      <c r="E38" s="74"/>
      <c r="F38" s="74"/>
      <c r="G38" s="75">
        <v>18.8</v>
      </c>
      <c r="H38" s="75">
        <f t="shared" si="1"/>
        <v>2979.9879999999998</v>
      </c>
      <c r="I38" s="74"/>
      <c r="J38" s="74"/>
      <c r="K38" s="75">
        <f t="shared" si="0"/>
        <v>2979.9879999999998</v>
      </c>
    </row>
    <row r="39" spans="1:11" ht="25.5">
      <c r="A39" s="78" t="s">
        <v>540</v>
      </c>
      <c r="B39" s="82" t="s">
        <v>507</v>
      </c>
      <c r="C39" s="80" t="s">
        <v>107</v>
      </c>
      <c r="D39" s="81">
        <v>69.3</v>
      </c>
      <c r="E39" s="74"/>
      <c r="F39" s="74"/>
      <c r="G39" s="75">
        <v>14.78</v>
      </c>
      <c r="H39" s="75">
        <f t="shared" si="1"/>
        <v>1024.2539999999999</v>
      </c>
      <c r="I39" s="74"/>
      <c r="J39" s="74"/>
      <c r="K39" s="75">
        <f t="shared" si="0"/>
        <v>1024.2539999999999</v>
      </c>
    </row>
    <row r="40" spans="1:11">
      <c r="A40" s="78" t="s">
        <v>541</v>
      </c>
      <c r="B40" s="79" t="s">
        <v>509</v>
      </c>
      <c r="C40" s="80" t="s">
        <v>107</v>
      </c>
      <c r="D40" s="81">
        <v>89.21</v>
      </c>
      <c r="E40" s="74"/>
      <c r="F40" s="74"/>
      <c r="G40" s="75">
        <v>7.48</v>
      </c>
      <c r="H40" s="75">
        <f t="shared" si="1"/>
        <v>667.29079999999999</v>
      </c>
      <c r="I40" s="74"/>
      <c r="J40" s="74"/>
      <c r="K40" s="75">
        <f t="shared" si="0"/>
        <v>667.29079999999999</v>
      </c>
    </row>
    <row r="41" spans="1:11">
      <c r="A41" s="76" t="s">
        <v>542</v>
      </c>
      <c r="B41" s="77" t="s">
        <v>543</v>
      </c>
      <c r="C41" s="73"/>
      <c r="D41" s="73"/>
      <c r="E41" s="74"/>
      <c r="F41" s="74"/>
      <c r="G41" s="75"/>
      <c r="H41" s="75"/>
      <c r="I41" s="74"/>
      <c r="J41" s="74"/>
      <c r="K41" s="75"/>
    </row>
    <row r="42" spans="1:11">
      <c r="A42" s="78" t="s">
        <v>544</v>
      </c>
      <c r="B42" s="79" t="s">
        <v>512</v>
      </c>
      <c r="C42" s="80" t="s">
        <v>107</v>
      </c>
      <c r="D42" s="81">
        <v>6.16</v>
      </c>
      <c r="E42" s="74"/>
      <c r="F42" s="74"/>
      <c r="G42" s="75">
        <v>218.67</v>
      </c>
      <c r="H42" s="75">
        <f t="shared" si="1"/>
        <v>1347.0072</v>
      </c>
      <c r="I42" s="74"/>
      <c r="J42" s="74"/>
      <c r="K42" s="75">
        <f t="shared" si="0"/>
        <v>1347.0072</v>
      </c>
    </row>
    <row r="43" spans="1:11">
      <c r="A43" s="78" t="s">
        <v>545</v>
      </c>
      <c r="B43" s="86" t="s">
        <v>526</v>
      </c>
      <c r="C43" s="80" t="s">
        <v>104</v>
      </c>
      <c r="D43" s="81">
        <v>3.62</v>
      </c>
      <c r="E43" s="74"/>
      <c r="F43" s="74"/>
      <c r="G43" s="75">
        <v>108.22</v>
      </c>
      <c r="H43" s="75">
        <f t="shared" si="1"/>
        <v>391.75639999999999</v>
      </c>
      <c r="I43" s="74"/>
      <c r="J43" s="74"/>
      <c r="K43" s="75">
        <f t="shared" si="0"/>
        <v>391.75639999999999</v>
      </c>
    </row>
    <row r="44" spans="1:11" ht="38.25">
      <c r="A44" s="78" t="s">
        <v>546</v>
      </c>
      <c r="B44" s="87" t="s">
        <v>547</v>
      </c>
      <c r="C44" s="84" t="s">
        <v>107</v>
      </c>
      <c r="D44" s="85">
        <v>12.11</v>
      </c>
      <c r="E44" s="74"/>
      <c r="F44" s="74"/>
      <c r="G44" s="75">
        <v>409.24</v>
      </c>
      <c r="H44" s="75">
        <f t="shared" si="1"/>
        <v>4955.8963999999996</v>
      </c>
      <c r="I44" s="74"/>
      <c r="J44" s="74"/>
      <c r="K44" s="75">
        <f t="shared" si="0"/>
        <v>4955.8963999999996</v>
      </c>
    </row>
    <row r="45" spans="1:11">
      <c r="A45" s="78" t="s">
        <v>548</v>
      </c>
      <c r="B45" s="86" t="s">
        <v>518</v>
      </c>
      <c r="C45" s="80" t="s">
        <v>519</v>
      </c>
      <c r="D45" s="81">
        <v>182.22</v>
      </c>
      <c r="E45" s="74"/>
      <c r="F45" s="74"/>
      <c r="G45" s="75">
        <v>10.42</v>
      </c>
      <c r="H45" s="75">
        <f t="shared" si="1"/>
        <v>1898.7323999999999</v>
      </c>
      <c r="I45" s="74"/>
      <c r="J45" s="74"/>
      <c r="K45" s="75">
        <f t="shared" si="0"/>
        <v>1898.7323999999999</v>
      </c>
    </row>
    <row r="46" spans="1:11">
      <c r="A46" s="78" t="s">
        <v>549</v>
      </c>
      <c r="B46" s="86" t="s">
        <v>550</v>
      </c>
      <c r="C46" s="80" t="s">
        <v>519</v>
      </c>
      <c r="D46" s="81">
        <v>37.92</v>
      </c>
      <c r="E46" s="74"/>
      <c r="F46" s="74"/>
      <c r="G46" s="75">
        <v>10.85</v>
      </c>
      <c r="H46" s="75">
        <f t="shared" si="1"/>
        <v>411.43200000000002</v>
      </c>
      <c r="I46" s="74"/>
      <c r="J46" s="74"/>
      <c r="K46" s="75">
        <f t="shared" si="0"/>
        <v>411.43200000000002</v>
      </c>
    </row>
    <row r="47" spans="1:11">
      <c r="A47" s="78" t="s">
        <v>551</v>
      </c>
      <c r="B47" s="86" t="s">
        <v>552</v>
      </c>
      <c r="C47" s="80" t="s">
        <v>104</v>
      </c>
      <c r="D47" s="81">
        <v>129.6</v>
      </c>
      <c r="E47" s="74"/>
      <c r="F47" s="74"/>
      <c r="G47" s="75">
        <v>88.47</v>
      </c>
      <c r="H47" s="75">
        <f t="shared" si="1"/>
        <v>11465.712</v>
      </c>
      <c r="I47" s="74"/>
      <c r="J47" s="74"/>
      <c r="K47" s="75">
        <f t="shared" si="0"/>
        <v>11465.712</v>
      </c>
    </row>
    <row r="48" spans="1:11">
      <c r="A48" s="78" t="s">
        <v>553</v>
      </c>
      <c r="B48" s="86" t="s">
        <v>554</v>
      </c>
      <c r="C48" s="80" t="s">
        <v>104</v>
      </c>
      <c r="D48" s="81">
        <v>43.2</v>
      </c>
      <c r="E48" s="74"/>
      <c r="F48" s="74"/>
      <c r="G48" s="75">
        <v>80.91</v>
      </c>
      <c r="H48" s="75">
        <f t="shared" si="1"/>
        <v>3495.3119999999999</v>
      </c>
      <c r="I48" s="74"/>
      <c r="J48" s="74"/>
      <c r="K48" s="75">
        <f t="shared" si="0"/>
        <v>3495.3119999999999</v>
      </c>
    </row>
    <row r="49" spans="1:11">
      <c r="A49" s="78" t="s">
        <v>555</v>
      </c>
      <c r="B49" s="86" t="s">
        <v>556</v>
      </c>
      <c r="C49" s="80" t="s">
        <v>104</v>
      </c>
      <c r="D49" s="81">
        <v>335.04</v>
      </c>
      <c r="E49" s="74"/>
      <c r="F49" s="74"/>
      <c r="G49" s="75">
        <v>6.71</v>
      </c>
      <c r="H49" s="75">
        <f t="shared" si="1"/>
        <v>2248.1184000000003</v>
      </c>
      <c r="I49" s="74"/>
      <c r="J49" s="74"/>
      <c r="K49" s="75">
        <f t="shared" si="0"/>
        <v>2248.1184000000003</v>
      </c>
    </row>
    <row r="50" spans="1:11">
      <c r="A50" s="78" t="s">
        <v>557</v>
      </c>
      <c r="B50" s="86" t="s">
        <v>173</v>
      </c>
      <c r="C50" s="80" t="s">
        <v>104</v>
      </c>
      <c r="D50" s="81">
        <v>335.04</v>
      </c>
      <c r="E50" s="74"/>
      <c r="F50" s="74"/>
      <c r="G50" s="75">
        <v>14.29</v>
      </c>
      <c r="H50" s="75">
        <f t="shared" si="1"/>
        <v>4787.7215999999999</v>
      </c>
      <c r="I50" s="74"/>
      <c r="J50" s="74"/>
      <c r="K50" s="75">
        <f t="shared" si="0"/>
        <v>4787.7215999999999</v>
      </c>
    </row>
    <row r="51" spans="1:11">
      <c r="A51" s="76" t="s">
        <v>558</v>
      </c>
      <c r="B51" s="72" t="s">
        <v>522</v>
      </c>
      <c r="C51" s="73"/>
      <c r="D51" s="73"/>
      <c r="E51" s="74"/>
      <c r="F51" s="74"/>
      <c r="G51" s="75"/>
      <c r="H51" s="75"/>
      <c r="I51" s="74"/>
      <c r="J51" s="74"/>
      <c r="K51" s="75"/>
    </row>
    <row r="52" spans="1:11" ht="38.25">
      <c r="A52" s="78" t="s">
        <v>559</v>
      </c>
      <c r="B52" s="87" t="s">
        <v>547</v>
      </c>
      <c r="C52" s="84" t="s">
        <v>107</v>
      </c>
      <c r="D52" s="85">
        <v>12.25</v>
      </c>
      <c r="E52" s="74"/>
      <c r="F52" s="74"/>
      <c r="G52" s="75">
        <v>409.24</v>
      </c>
      <c r="H52" s="75">
        <f t="shared" si="1"/>
        <v>5013.1900000000005</v>
      </c>
      <c r="I52" s="74"/>
      <c r="J52" s="74"/>
      <c r="K52" s="75">
        <f t="shared" si="0"/>
        <v>5013.1900000000005</v>
      </c>
    </row>
    <row r="53" spans="1:11">
      <c r="A53" s="78" t="s">
        <v>560</v>
      </c>
      <c r="B53" s="86" t="s">
        <v>518</v>
      </c>
      <c r="C53" s="80" t="s">
        <v>519</v>
      </c>
      <c r="D53" s="81">
        <v>550.1</v>
      </c>
      <c r="E53" s="74"/>
      <c r="F53" s="74"/>
      <c r="G53" s="75">
        <v>10.42</v>
      </c>
      <c r="H53" s="75">
        <f t="shared" si="1"/>
        <v>5732.0420000000004</v>
      </c>
      <c r="I53" s="74"/>
      <c r="J53" s="74"/>
      <c r="K53" s="75">
        <f t="shared" si="0"/>
        <v>5732.0420000000004</v>
      </c>
    </row>
    <row r="54" spans="1:11">
      <c r="A54" s="78" t="s">
        <v>561</v>
      </c>
      <c r="B54" s="86" t="s">
        <v>526</v>
      </c>
      <c r="C54" s="80" t="s">
        <v>104</v>
      </c>
      <c r="D54" s="81">
        <v>8</v>
      </c>
      <c r="E54" s="74"/>
      <c r="F54" s="74"/>
      <c r="G54" s="75">
        <v>108.22</v>
      </c>
      <c r="H54" s="75">
        <f t="shared" si="1"/>
        <v>865.76</v>
      </c>
      <c r="I54" s="74"/>
      <c r="J54" s="74"/>
      <c r="K54" s="75">
        <f t="shared" si="0"/>
        <v>865.76</v>
      </c>
    </row>
    <row r="55" spans="1:11">
      <c r="A55" s="88" t="s">
        <v>562</v>
      </c>
      <c r="B55" s="89" t="s">
        <v>550</v>
      </c>
      <c r="C55" s="90" t="s">
        <v>519</v>
      </c>
      <c r="D55" s="91">
        <v>28.44</v>
      </c>
      <c r="E55" s="74"/>
      <c r="F55" s="74"/>
      <c r="G55" s="75">
        <v>10.85</v>
      </c>
      <c r="H55" s="75">
        <f t="shared" si="1"/>
        <v>308.57400000000001</v>
      </c>
      <c r="I55" s="74"/>
      <c r="J55" s="74"/>
      <c r="K55" s="75">
        <f t="shared" si="0"/>
        <v>308.57400000000001</v>
      </c>
    </row>
    <row r="56" spans="1:11">
      <c r="A56" s="76" t="s">
        <v>563</v>
      </c>
      <c r="B56" s="72" t="s">
        <v>564</v>
      </c>
      <c r="C56" s="73"/>
      <c r="D56" s="73"/>
      <c r="E56" s="74"/>
      <c r="F56" s="74"/>
      <c r="G56" s="75"/>
      <c r="H56" s="75"/>
      <c r="I56" s="74"/>
      <c r="J56" s="74"/>
      <c r="K56" s="75"/>
    </row>
    <row r="57" spans="1:11" ht="38.25">
      <c r="A57" s="84" t="s">
        <v>565</v>
      </c>
      <c r="B57" s="87" t="s">
        <v>530</v>
      </c>
      <c r="C57" s="84" t="s">
        <v>107</v>
      </c>
      <c r="D57" s="85">
        <v>5.07</v>
      </c>
      <c r="E57" s="74"/>
      <c r="F57" s="74"/>
      <c r="G57" s="75">
        <v>686.86</v>
      </c>
      <c r="H57" s="75">
        <f t="shared" si="1"/>
        <v>3482.3802000000001</v>
      </c>
      <c r="I57" s="74"/>
      <c r="J57" s="74"/>
      <c r="K57" s="75">
        <f t="shared" si="0"/>
        <v>3482.3802000000001</v>
      </c>
    </row>
    <row r="58" spans="1:11" ht="15">
      <c r="K58" s="101">
        <f>SUM(K11:K57)</f>
        <v>365349.05920000008</v>
      </c>
    </row>
    <row r="59" spans="1:11">
      <c r="H59" t="s">
        <v>939</v>
      </c>
    </row>
    <row r="63" spans="1:11">
      <c r="H63" s="134"/>
      <c r="I63" s="134"/>
    </row>
    <row r="64" spans="1:11" ht="15">
      <c r="H64" s="95" t="s">
        <v>940</v>
      </c>
    </row>
    <row r="65" spans="8:9">
      <c r="H65" s="161" t="s">
        <v>941</v>
      </c>
      <c r="I65" s="161"/>
    </row>
    <row r="66" spans="8:9">
      <c r="H66" s="161" t="s">
        <v>942</v>
      </c>
      <c r="I66" s="161"/>
    </row>
  </sheetData>
  <mergeCells count="17">
    <mergeCell ref="H65:I65"/>
    <mergeCell ref="H66:I66"/>
    <mergeCell ref="A1:B1"/>
    <mergeCell ref="C1:K1"/>
    <mergeCell ref="A3:K3"/>
    <mergeCell ref="A4:B8"/>
    <mergeCell ref="C4:D4"/>
    <mergeCell ref="E4:K4"/>
    <mergeCell ref="C5:D5"/>
    <mergeCell ref="E5:K5"/>
    <mergeCell ref="C8:D8"/>
    <mergeCell ref="E8:K8"/>
    <mergeCell ref="A2:K2"/>
    <mergeCell ref="C6:D6"/>
    <mergeCell ref="C7:D7"/>
    <mergeCell ref="E6:K6"/>
    <mergeCell ref="E7:K7"/>
  </mergeCells>
  <conditionalFormatting sqref="C33">
    <cfRule type="expression" dxfId="31" priority="1" stopIfTrue="1">
      <formula>$C33=1</formula>
    </cfRule>
    <cfRule type="expression" dxfId="30" priority="2" stopIfTrue="1">
      <formula>OR($C33=0,$C33=2,$C33=3,$C33=4)</formula>
    </cfRule>
  </conditionalFormatting>
  <pageMargins left="0.511811024" right="0.511811024" top="0.78740157499999996" bottom="0.78740157499999996" header="0.31496062000000002" footer="0.31496062000000002"/>
  <pageSetup paperSize="9"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topLeftCell="A11" zoomScale="85" zoomScaleNormal="85" workbookViewId="0">
      <selection sqref="A1:K23"/>
    </sheetView>
  </sheetViews>
  <sheetFormatPr defaultRowHeight="14.25"/>
  <cols>
    <col min="2" max="2" width="77" customWidth="1"/>
    <col min="3" max="3" width="9" bestFit="1" customWidth="1"/>
    <col min="4" max="5" width="11" bestFit="1" customWidth="1"/>
    <col min="6" max="6" width="13.625" bestFit="1" customWidth="1"/>
    <col min="7" max="7" width="14.875" bestFit="1" customWidth="1"/>
    <col min="8" max="8" width="13.625" bestFit="1" customWidth="1"/>
    <col min="9" max="9" width="10.75" bestFit="1" customWidth="1"/>
    <col min="10" max="10" width="13.25" bestFit="1" customWidth="1"/>
    <col min="11" max="11" width="22.25" customWidth="1"/>
  </cols>
  <sheetData>
    <row r="1" spans="1:11" ht="75" customHeight="1">
      <c r="A1" s="135" t="e" vm="1">
        <v>#VALUE!</v>
      </c>
      <c r="B1" s="136"/>
      <c r="C1" s="137" t="s">
        <v>67</v>
      </c>
      <c r="D1" s="138"/>
      <c r="E1" s="138"/>
      <c r="F1" s="138"/>
      <c r="G1" s="138"/>
      <c r="H1" s="138"/>
      <c r="I1" s="138"/>
      <c r="J1" s="138"/>
      <c r="K1" s="139"/>
    </row>
    <row r="2" spans="1:11" ht="75" customHeight="1">
      <c r="A2" s="149" t="s">
        <v>89</v>
      </c>
      <c r="B2" s="150"/>
      <c r="C2" s="150"/>
      <c r="D2" s="150"/>
      <c r="E2" s="150"/>
      <c r="F2" s="150"/>
      <c r="G2" s="150"/>
      <c r="H2" s="150"/>
      <c r="I2" s="150"/>
      <c r="J2" s="150"/>
      <c r="K2" s="151"/>
    </row>
    <row r="3" spans="1:11" ht="61.5" customHeight="1" thickBot="1">
      <c r="A3" s="162" t="s">
        <v>566</v>
      </c>
      <c r="B3" s="163"/>
      <c r="C3" s="163"/>
      <c r="D3" s="163"/>
      <c r="E3" s="163"/>
      <c r="F3" s="163"/>
      <c r="G3" s="163"/>
      <c r="H3" s="163"/>
      <c r="I3" s="163"/>
      <c r="J3" s="163"/>
      <c r="K3" s="164"/>
    </row>
    <row r="4" spans="1:11" ht="15">
      <c r="A4" s="155"/>
      <c r="B4" s="156"/>
      <c r="C4" s="140" t="s">
        <v>16</v>
      </c>
      <c r="D4" s="140"/>
      <c r="E4" s="141" t="s">
        <v>567</v>
      </c>
      <c r="F4" s="142"/>
      <c r="G4" s="142"/>
      <c r="H4" s="142"/>
      <c r="I4" s="142"/>
      <c r="J4" s="142"/>
      <c r="K4" s="143"/>
    </row>
    <row r="5" spans="1:11" ht="15">
      <c r="A5" s="157"/>
      <c r="B5" s="158"/>
      <c r="C5" s="144" t="s">
        <v>93</v>
      </c>
      <c r="D5" s="145"/>
      <c r="E5" s="146" t="s">
        <v>568</v>
      </c>
      <c r="F5" s="147"/>
      <c r="G5" s="147"/>
      <c r="H5" s="147"/>
      <c r="I5" s="147"/>
      <c r="J5" s="147"/>
      <c r="K5" s="148"/>
    </row>
    <row r="6" spans="1:11" ht="15">
      <c r="A6" s="157"/>
      <c r="B6" s="158"/>
      <c r="C6" s="144" t="s">
        <v>94</v>
      </c>
      <c r="D6" s="145"/>
      <c r="E6" s="146" t="s">
        <v>578</v>
      </c>
      <c r="F6" s="147"/>
      <c r="G6" s="147"/>
      <c r="H6" s="147"/>
      <c r="I6" s="147"/>
      <c r="J6" s="147"/>
      <c r="K6" s="148"/>
    </row>
    <row r="7" spans="1:11" ht="15">
      <c r="A7" s="157"/>
      <c r="B7" s="158"/>
      <c r="C7" s="144" t="s">
        <v>95</v>
      </c>
      <c r="D7" s="145"/>
      <c r="E7" s="146" t="s">
        <v>569</v>
      </c>
      <c r="F7" s="147"/>
      <c r="G7" s="147"/>
      <c r="H7" s="147"/>
      <c r="I7" s="147"/>
      <c r="J7" s="147"/>
      <c r="K7" s="148"/>
    </row>
    <row r="8" spans="1:11" ht="15">
      <c r="A8" s="159"/>
      <c r="B8" s="160"/>
      <c r="C8" s="144" t="s">
        <v>18</v>
      </c>
      <c r="D8" s="145"/>
      <c r="E8" s="146" t="s">
        <v>570</v>
      </c>
      <c r="F8" s="147"/>
      <c r="G8" s="147"/>
      <c r="H8" s="147"/>
      <c r="I8" s="147"/>
      <c r="J8" s="147"/>
      <c r="K8" s="148"/>
    </row>
    <row r="9" spans="1:11" ht="15">
      <c r="A9" s="92" t="s">
        <v>0</v>
      </c>
      <c r="B9" s="93" t="s">
        <v>1</v>
      </c>
      <c r="C9" s="93" t="s">
        <v>5</v>
      </c>
      <c r="D9" s="93" t="s">
        <v>2</v>
      </c>
      <c r="E9" s="93" t="s">
        <v>3</v>
      </c>
      <c r="F9" s="93" t="s">
        <v>4</v>
      </c>
      <c r="G9" s="93" t="s">
        <v>19</v>
      </c>
      <c r="H9" s="93" t="s">
        <v>20</v>
      </c>
      <c r="I9" s="93" t="s">
        <v>21</v>
      </c>
      <c r="J9" s="93" t="s">
        <v>22</v>
      </c>
      <c r="K9" s="94" t="s">
        <v>23</v>
      </c>
    </row>
    <row r="10" spans="1:11" ht="25.5">
      <c r="A10" s="102">
        <v>1</v>
      </c>
      <c r="B10" s="103" t="s">
        <v>571</v>
      </c>
      <c r="C10" s="104" t="s">
        <v>572</v>
      </c>
      <c r="D10" s="105">
        <v>1</v>
      </c>
      <c r="E10" s="106"/>
      <c r="F10" s="106"/>
      <c r="G10" s="107">
        <v>3500</v>
      </c>
      <c r="H10" s="107">
        <v>3500</v>
      </c>
      <c r="I10" s="107"/>
      <c r="J10" s="107"/>
      <c r="K10" s="107">
        <f>H10+I10</f>
        <v>3500</v>
      </c>
    </row>
    <row r="11" spans="1:11" ht="29.25" customHeight="1">
      <c r="A11" s="108">
        <v>2</v>
      </c>
      <c r="B11" s="103" t="s">
        <v>573</v>
      </c>
      <c r="C11" s="104" t="s">
        <v>572</v>
      </c>
      <c r="D11" s="105">
        <v>1</v>
      </c>
      <c r="E11" s="74"/>
      <c r="F11" s="74"/>
      <c r="G11" s="107">
        <v>3500</v>
      </c>
      <c r="H11" s="107">
        <v>3500</v>
      </c>
      <c r="I11" s="74"/>
      <c r="J11" s="74"/>
      <c r="K11" s="107">
        <f t="shared" ref="K11:K13" si="0">H11+I11</f>
        <v>3500</v>
      </c>
    </row>
    <row r="12" spans="1:11" ht="25.5">
      <c r="A12" s="109">
        <v>3</v>
      </c>
      <c r="B12" s="103" t="s">
        <v>574</v>
      </c>
      <c r="C12" s="104" t="s">
        <v>572</v>
      </c>
      <c r="D12" s="110">
        <v>1</v>
      </c>
      <c r="E12" s="74"/>
      <c r="F12" s="74"/>
      <c r="G12" s="107">
        <v>3400</v>
      </c>
      <c r="H12" s="107">
        <v>3400</v>
      </c>
      <c r="I12" s="74"/>
      <c r="J12" s="74"/>
      <c r="K12" s="107">
        <f t="shared" si="0"/>
        <v>3400</v>
      </c>
    </row>
    <row r="13" spans="1:11" ht="31.5" customHeight="1">
      <c r="A13" s="108">
        <v>4</v>
      </c>
      <c r="B13" s="103" t="s">
        <v>575</v>
      </c>
      <c r="C13" s="104" t="s">
        <v>572</v>
      </c>
      <c r="D13" s="105">
        <v>1</v>
      </c>
      <c r="E13" s="74"/>
      <c r="F13" s="74"/>
      <c r="G13" s="107">
        <v>3500</v>
      </c>
      <c r="H13" s="107">
        <v>3500</v>
      </c>
      <c r="I13" s="74"/>
      <c r="J13" s="74"/>
      <c r="K13" s="107">
        <f t="shared" si="0"/>
        <v>3500</v>
      </c>
    </row>
    <row r="14" spans="1:11" ht="15">
      <c r="D14" s="97"/>
      <c r="E14" s="97"/>
      <c r="F14" s="97"/>
      <c r="G14" s="98"/>
      <c r="H14" s="98"/>
      <c r="I14" s="97"/>
      <c r="J14" s="97"/>
      <c r="K14" s="101">
        <f>SUM(K10:K13)</f>
        <v>13900</v>
      </c>
    </row>
    <row r="15" spans="1:11">
      <c r="D15" s="97"/>
      <c r="E15" s="97"/>
      <c r="F15" s="97"/>
      <c r="G15" s="98"/>
      <c r="H15" t="s">
        <v>939</v>
      </c>
      <c r="J15" s="97"/>
      <c r="K15" s="98"/>
    </row>
    <row r="16" spans="1:11">
      <c r="D16" s="97"/>
      <c r="E16" s="97"/>
      <c r="F16" s="97"/>
      <c r="G16" s="98"/>
      <c r="J16" s="97"/>
      <c r="K16" s="98"/>
    </row>
    <row r="17" spans="2:11">
      <c r="D17" s="97"/>
      <c r="E17" s="97"/>
      <c r="F17" s="97"/>
      <c r="G17" s="98"/>
      <c r="J17" s="97"/>
      <c r="K17" s="98"/>
    </row>
    <row r="18" spans="2:11">
      <c r="D18" s="97"/>
      <c r="E18" s="97"/>
      <c r="F18" s="97"/>
      <c r="G18" s="98"/>
      <c r="J18" s="97"/>
      <c r="K18" s="98"/>
    </row>
    <row r="19" spans="2:11" ht="30.75" customHeight="1">
      <c r="B19" s="96"/>
      <c r="D19" s="97"/>
      <c r="E19" s="97"/>
      <c r="F19" s="97"/>
      <c r="G19" s="98"/>
      <c r="H19" s="134"/>
      <c r="I19" s="134"/>
      <c r="J19" s="97"/>
      <c r="K19" s="98"/>
    </row>
    <row r="20" spans="2:11" ht="15">
      <c r="D20" s="97"/>
      <c r="E20" s="97"/>
      <c r="F20" s="97"/>
      <c r="G20" s="98"/>
      <c r="H20" s="95" t="s">
        <v>940</v>
      </c>
      <c r="J20" s="97"/>
      <c r="K20" s="98"/>
    </row>
    <row r="21" spans="2:11">
      <c r="D21" s="97"/>
      <c r="E21" s="97"/>
      <c r="F21" s="97"/>
      <c r="G21" s="98"/>
      <c r="H21" s="161" t="s">
        <v>941</v>
      </c>
      <c r="I21" s="161"/>
      <c r="J21" s="97"/>
      <c r="K21" s="98"/>
    </row>
    <row r="22" spans="2:11">
      <c r="D22" s="97"/>
      <c r="E22" s="97"/>
      <c r="F22" s="97"/>
      <c r="G22" s="98"/>
      <c r="H22" s="161" t="s">
        <v>942</v>
      </c>
      <c r="I22" s="161"/>
      <c r="J22" s="97"/>
      <c r="K22" s="98"/>
    </row>
    <row r="23" spans="2:11">
      <c r="D23" s="97"/>
      <c r="E23" s="97"/>
      <c r="F23" s="97"/>
      <c r="G23" s="98"/>
      <c r="H23" s="98"/>
      <c r="I23" s="97"/>
      <c r="J23" s="97"/>
      <c r="K23" s="98"/>
    </row>
    <row r="24" spans="2:11" ht="30" customHeight="1">
      <c r="B24" s="96"/>
      <c r="D24" s="97"/>
      <c r="E24" s="97"/>
      <c r="F24" s="97"/>
      <c r="G24" s="98"/>
      <c r="H24" s="98"/>
      <c r="I24" s="97"/>
      <c r="J24" s="97"/>
      <c r="K24" s="98"/>
    </row>
    <row r="25" spans="2:11">
      <c r="D25" s="97"/>
      <c r="E25" s="97"/>
      <c r="F25" s="97"/>
      <c r="G25" s="98"/>
      <c r="H25" s="98"/>
      <c r="I25" s="97"/>
      <c r="J25" s="97"/>
      <c r="K25" s="98"/>
    </row>
    <row r="26" spans="2:11">
      <c r="D26" s="97"/>
      <c r="E26" s="97"/>
      <c r="F26" s="97"/>
      <c r="G26" s="98"/>
      <c r="H26" s="98"/>
      <c r="I26" s="97"/>
      <c r="J26" s="97"/>
      <c r="K26" s="98"/>
    </row>
    <row r="27" spans="2:11">
      <c r="D27" s="97"/>
      <c r="E27" s="97"/>
      <c r="F27" s="97"/>
      <c r="G27" s="98"/>
      <c r="H27" s="98"/>
      <c r="I27" s="97"/>
      <c r="J27" s="97"/>
      <c r="K27" s="98"/>
    </row>
    <row r="28" spans="2:11">
      <c r="D28" s="97"/>
      <c r="E28" s="97"/>
      <c r="F28" s="97"/>
      <c r="G28" s="98"/>
      <c r="H28" s="98"/>
      <c r="I28" s="97"/>
      <c r="J28" s="97"/>
      <c r="K28" s="98"/>
    </row>
    <row r="29" spans="2:11">
      <c r="D29" s="97"/>
      <c r="E29" s="97"/>
      <c r="F29" s="97"/>
      <c r="G29" s="98"/>
      <c r="H29" s="98"/>
      <c r="I29" s="97"/>
      <c r="J29" s="97"/>
      <c r="K29" s="98"/>
    </row>
    <row r="30" spans="2:11">
      <c r="D30" s="97"/>
      <c r="E30" s="97"/>
      <c r="F30" s="97"/>
      <c r="G30" s="98"/>
      <c r="H30" s="98"/>
      <c r="I30" s="97"/>
      <c r="J30" s="97"/>
      <c r="K30" s="98"/>
    </row>
    <row r="31" spans="2:11">
      <c r="D31" s="97"/>
      <c r="E31" s="97"/>
      <c r="F31" s="97"/>
      <c r="G31" s="98"/>
      <c r="H31" s="98"/>
      <c r="I31" s="97"/>
      <c r="J31" s="97"/>
      <c r="K31" s="98"/>
    </row>
    <row r="32" spans="2:11">
      <c r="D32" s="97"/>
      <c r="E32" s="97"/>
      <c r="F32" s="97"/>
      <c r="G32" s="98"/>
      <c r="H32" s="98"/>
      <c r="I32" s="97"/>
      <c r="J32" s="97"/>
      <c r="K32" s="98"/>
    </row>
    <row r="33" spans="1:11">
      <c r="D33" s="97"/>
      <c r="E33" s="97"/>
      <c r="F33" s="97"/>
      <c r="G33" s="98"/>
      <c r="H33" s="98"/>
      <c r="I33" s="97"/>
      <c r="J33" s="97"/>
      <c r="K33" s="98"/>
    </row>
    <row r="34" spans="1:11">
      <c r="D34" s="97"/>
      <c r="E34" s="97"/>
      <c r="F34" s="97"/>
      <c r="G34" s="98"/>
      <c r="H34" s="98"/>
      <c r="I34" s="97"/>
      <c r="J34" s="97"/>
      <c r="K34" s="98"/>
    </row>
    <row r="35" spans="1:11">
      <c r="D35" s="97"/>
      <c r="E35" s="97"/>
      <c r="F35" s="97"/>
      <c r="G35" s="98"/>
      <c r="H35" s="98"/>
      <c r="I35" s="97"/>
      <c r="J35" s="97"/>
      <c r="K35" s="98"/>
    </row>
    <row r="36" spans="1:11">
      <c r="D36" s="97"/>
      <c r="E36" s="97"/>
      <c r="F36" s="97"/>
      <c r="G36" s="98"/>
      <c r="H36" s="98"/>
      <c r="I36" s="97"/>
      <c r="J36" s="97"/>
      <c r="K36" s="98"/>
    </row>
    <row r="37" spans="1:11">
      <c r="D37" s="97"/>
      <c r="E37" s="97"/>
      <c r="F37" s="97"/>
      <c r="G37" s="98"/>
      <c r="H37" s="98"/>
      <c r="I37" s="97"/>
      <c r="J37" s="97"/>
      <c r="K37" s="98"/>
    </row>
    <row r="38" spans="1:11">
      <c r="D38" s="97"/>
      <c r="E38" s="97"/>
      <c r="F38" s="97"/>
      <c r="G38" s="98"/>
      <c r="H38" s="98"/>
      <c r="I38" s="97"/>
      <c r="J38" s="97"/>
      <c r="K38" s="98"/>
    </row>
    <row r="39" spans="1:11">
      <c r="A39" s="99"/>
      <c r="D39" s="97"/>
      <c r="E39" s="97"/>
      <c r="F39" s="97"/>
      <c r="G39" s="98"/>
      <c r="H39" s="98"/>
      <c r="I39" s="97"/>
      <c r="J39" s="97"/>
      <c r="K39" s="98"/>
    </row>
    <row r="40" spans="1:11">
      <c r="D40" s="97"/>
      <c r="E40" s="97"/>
      <c r="F40" s="97"/>
      <c r="G40" s="98"/>
      <c r="H40" s="98"/>
      <c r="I40" s="97"/>
      <c r="J40" s="97"/>
      <c r="K40" s="98"/>
    </row>
    <row r="41" spans="1:11" ht="30" customHeight="1">
      <c r="B41" s="96"/>
      <c r="D41" s="97"/>
      <c r="E41" s="97"/>
      <c r="F41" s="97"/>
      <c r="G41" s="98"/>
      <c r="H41" s="100"/>
      <c r="I41" s="97"/>
      <c r="J41" s="97"/>
      <c r="K41" s="98"/>
    </row>
    <row r="42" spans="1:11">
      <c r="D42" s="97"/>
      <c r="E42" s="97"/>
      <c r="F42" s="97"/>
      <c r="G42" s="98"/>
      <c r="H42" s="100"/>
      <c r="I42" s="97"/>
      <c r="J42" s="97"/>
      <c r="K42" s="98"/>
    </row>
    <row r="43" spans="1:11" ht="30.75" customHeight="1">
      <c r="B43" s="96"/>
      <c r="D43" s="97"/>
      <c r="E43" s="97"/>
      <c r="F43" s="97"/>
      <c r="G43" s="98"/>
      <c r="H43" s="100"/>
      <c r="I43" s="97"/>
      <c r="J43" s="97"/>
      <c r="K43" s="98"/>
    </row>
    <row r="44" spans="1:11">
      <c r="B44" s="96"/>
      <c r="D44" s="97"/>
      <c r="E44" s="97"/>
      <c r="F44" s="97"/>
      <c r="G44" s="98"/>
      <c r="H44" s="100"/>
      <c r="I44" s="97"/>
      <c r="J44" s="97"/>
      <c r="K44" s="98"/>
    </row>
    <row r="45" spans="1:11">
      <c r="B45" s="96"/>
      <c r="D45" s="97"/>
      <c r="E45" s="97"/>
      <c r="F45" s="97"/>
      <c r="G45" s="98"/>
      <c r="H45" s="100"/>
      <c r="I45" s="97"/>
      <c r="J45" s="97"/>
      <c r="K45" s="98"/>
    </row>
    <row r="46" spans="1:11" ht="15">
      <c r="B46" s="161"/>
      <c r="C46" s="161"/>
      <c r="D46" s="161"/>
      <c r="E46" s="161"/>
      <c r="F46" s="161"/>
      <c r="G46" s="161"/>
      <c r="H46" s="161"/>
      <c r="I46" s="161"/>
      <c r="J46" s="95"/>
      <c r="K46" s="101"/>
    </row>
    <row r="50" spans="6:8" ht="15">
      <c r="F50" s="167" t="s">
        <v>92</v>
      </c>
      <c r="G50" s="167"/>
      <c r="H50" s="167"/>
    </row>
    <row r="51" spans="6:8" ht="15">
      <c r="F51" s="167" t="s">
        <v>90</v>
      </c>
      <c r="G51" s="167"/>
      <c r="H51" s="167"/>
    </row>
    <row r="52" spans="6:8">
      <c r="F52" s="166" t="s">
        <v>91</v>
      </c>
      <c r="G52" s="166"/>
      <c r="H52" s="166"/>
    </row>
    <row r="53" spans="6:8">
      <c r="F53" s="5"/>
      <c r="G53" s="5"/>
      <c r="H53" s="5"/>
    </row>
  </sheetData>
  <mergeCells count="21">
    <mergeCell ref="A1:B1"/>
    <mergeCell ref="C1:K1"/>
    <mergeCell ref="A3:K3"/>
    <mergeCell ref="A4:B8"/>
    <mergeCell ref="C4:D4"/>
    <mergeCell ref="E4:K4"/>
    <mergeCell ref="C5:D5"/>
    <mergeCell ref="E5:K5"/>
    <mergeCell ref="C8:D8"/>
    <mergeCell ref="E8:K8"/>
    <mergeCell ref="A2:K2"/>
    <mergeCell ref="C6:D6"/>
    <mergeCell ref="C7:D7"/>
    <mergeCell ref="E6:K6"/>
    <mergeCell ref="E7:K7"/>
    <mergeCell ref="F52:H52"/>
    <mergeCell ref="F51:H51"/>
    <mergeCell ref="F50:H50"/>
    <mergeCell ref="B46:I46"/>
    <mergeCell ref="H21:I21"/>
    <mergeCell ref="H22:I22"/>
  </mergeCells>
  <pageMargins left="0.511811024" right="0.511811024" top="0.78740157499999996" bottom="0.78740157499999996" header="0.31496062000000002" footer="0.31496062000000002"/>
  <pageSetup paperSize="9"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4" zoomScale="70" zoomScaleNormal="70" workbookViewId="0">
      <selection sqref="A1:K21"/>
    </sheetView>
  </sheetViews>
  <sheetFormatPr defaultRowHeight="14.25"/>
  <cols>
    <col min="2" max="2" width="65.375" bestFit="1" customWidth="1"/>
    <col min="4" max="4" width="14" customWidth="1"/>
    <col min="5" max="5" width="16.75" customWidth="1"/>
    <col min="6" max="6" width="16.375" customWidth="1"/>
    <col min="7" max="7" width="19.625" customWidth="1"/>
    <col min="8" max="8" width="17.625" customWidth="1"/>
    <col min="9" max="9" width="15.375" customWidth="1"/>
    <col min="10" max="10" width="17.375" customWidth="1"/>
    <col min="11" max="11" width="24.25" customWidth="1"/>
  </cols>
  <sheetData>
    <row r="1" spans="1:11" ht="75" customHeight="1">
      <c r="A1" s="135" t="e" vm="1">
        <v>#VALUE!</v>
      </c>
      <c r="B1" s="136"/>
      <c r="C1" s="137" t="s">
        <v>67</v>
      </c>
      <c r="D1" s="138"/>
      <c r="E1" s="138"/>
      <c r="F1" s="138"/>
      <c r="G1" s="138"/>
      <c r="H1" s="138"/>
      <c r="I1" s="138"/>
      <c r="J1" s="138"/>
      <c r="K1" s="139"/>
    </row>
    <row r="2" spans="1:11" ht="75" customHeight="1">
      <c r="A2" s="149" t="s">
        <v>89</v>
      </c>
      <c r="B2" s="150"/>
      <c r="C2" s="150"/>
      <c r="D2" s="150"/>
      <c r="E2" s="150"/>
      <c r="F2" s="150"/>
      <c r="G2" s="150"/>
      <c r="H2" s="150"/>
      <c r="I2" s="150"/>
      <c r="J2" s="150"/>
      <c r="K2" s="151"/>
    </row>
    <row r="3" spans="1:11" ht="99" customHeight="1" thickBot="1">
      <c r="A3" s="162" t="s">
        <v>576</v>
      </c>
      <c r="B3" s="163"/>
      <c r="C3" s="163"/>
      <c r="D3" s="163"/>
      <c r="E3" s="163"/>
      <c r="F3" s="163"/>
      <c r="G3" s="163"/>
      <c r="H3" s="163"/>
      <c r="I3" s="163"/>
      <c r="J3" s="163"/>
      <c r="K3" s="164"/>
    </row>
    <row r="4" spans="1:11" ht="15">
      <c r="A4" s="155"/>
      <c r="B4" s="156"/>
      <c r="C4" s="140" t="s">
        <v>16</v>
      </c>
      <c r="D4" s="140"/>
      <c r="E4" s="141" t="s">
        <v>577</v>
      </c>
      <c r="F4" s="142"/>
      <c r="G4" s="142"/>
      <c r="H4" s="142"/>
      <c r="I4" s="142"/>
      <c r="J4" s="142"/>
      <c r="K4" s="143"/>
    </row>
    <row r="5" spans="1:11" ht="15">
      <c r="A5" s="157"/>
      <c r="B5" s="158"/>
      <c r="C5" s="144" t="s">
        <v>17</v>
      </c>
      <c r="D5" s="145"/>
      <c r="E5" s="146" t="s">
        <v>579</v>
      </c>
      <c r="F5" s="147"/>
      <c r="G5" s="147"/>
      <c r="H5" s="147"/>
      <c r="I5" s="147"/>
      <c r="J5" s="147"/>
      <c r="K5" s="148"/>
    </row>
    <row r="6" spans="1:11" ht="15">
      <c r="A6" s="157"/>
      <c r="B6" s="158"/>
      <c r="C6" s="144" t="s">
        <v>94</v>
      </c>
      <c r="D6" s="145"/>
      <c r="E6" s="146" t="s">
        <v>578</v>
      </c>
      <c r="F6" s="147"/>
      <c r="G6" s="147"/>
      <c r="H6" s="147"/>
      <c r="I6" s="147"/>
      <c r="J6" s="147"/>
      <c r="K6" s="148"/>
    </row>
    <row r="7" spans="1:11" ht="15">
      <c r="A7" s="157"/>
      <c r="B7" s="158"/>
      <c r="C7" s="144" t="s">
        <v>95</v>
      </c>
      <c r="D7" s="145"/>
      <c r="E7" s="146" t="s">
        <v>580</v>
      </c>
      <c r="F7" s="147"/>
      <c r="G7" s="147"/>
      <c r="H7" s="147"/>
      <c r="I7" s="147"/>
      <c r="J7" s="147"/>
      <c r="K7" s="148"/>
    </row>
    <row r="8" spans="1:11" ht="15">
      <c r="A8" s="159"/>
      <c r="B8" s="160"/>
      <c r="C8" s="144" t="s">
        <v>18</v>
      </c>
      <c r="D8" s="145"/>
      <c r="E8" s="146" t="s">
        <v>581</v>
      </c>
      <c r="F8" s="147"/>
      <c r="G8" s="147"/>
      <c r="H8" s="147"/>
      <c r="I8" s="147"/>
      <c r="J8" s="147"/>
      <c r="K8" s="148"/>
    </row>
    <row r="9" spans="1:11" ht="15">
      <c r="A9" s="92" t="s">
        <v>0</v>
      </c>
      <c r="B9" s="93" t="s">
        <v>1</v>
      </c>
      <c r="C9" s="93" t="s">
        <v>5</v>
      </c>
      <c r="D9" s="93" t="s">
        <v>2</v>
      </c>
      <c r="E9" s="93" t="s">
        <v>3</v>
      </c>
      <c r="F9" s="93" t="s">
        <v>4</v>
      </c>
      <c r="G9" s="93" t="s">
        <v>19</v>
      </c>
      <c r="H9" s="93" t="s">
        <v>20</v>
      </c>
      <c r="I9" s="93" t="s">
        <v>21</v>
      </c>
      <c r="J9" s="93" t="s">
        <v>22</v>
      </c>
      <c r="K9" s="94" t="s">
        <v>23</v>
      </c>
    </row>
    <row r="10" spans="1:11" ht="25.5">
      <c r="A10" s="102">
        <v>5</v>
      </c>
      <c r="B10" s="103" t="s">
        <v>582</v>
      </c>
      <c r="C10" s="104" t="s">
        <v>572</v>
      </c>
      <c r="D10" s="105">
        <v>1</v>
      </c>
      <c r="E10" s="106"/>
      <c r="F10" s="106"/>
      <c r="G10" s="107">
        <v>700</v>
      </c>
      <c r="H10" s="107">
        <v>700</v>
      </c>
      <c r="I10" s="107"/>
      <c r="J10" s="107"/>
      <c r="K10" s="107">
        <v>700</v>
      </c>
    </row>
    <row r="11" spans="1:11" ht="15">
      <c r="K11" s="101"/>
    </row>
    <row r="12" spans="1:11">
      <c r="D12" s="97"/>
      <c r="E12" s="97"/>
      <c r="F12" s="97"/>
      <c r="G12" s="97"/>
      <c r="H12" t="s">
        <v>939</v>
      </c>
      <c r="J12" s="97"/>
      <c r="K12" s="98"/>
    </row>
    <row r="13" spans="1:11">
      <c r="D13" s="97"/>
      <c r="E13" s="97"/>
      <c r="F13" s="97"/>
      <c r="G13" s="97"/>
      <c r="J13" s="97"/>
      <c r="K13" s="98"/>
    </row>
    <row r="14" spans="1:11">
      <c r="D14" s="97"/>
      <c r="E14" s="97"/>
      <c r="F14" s="97"/>
      <c r="G14" s="97"/>
      <c r="J14" s="97"/>
      <c r="K14" s="98"/>
    </row>
    <row r="15" spans="1:11">
      <c r="D15" s="97"/>
      <c r="E15" s="97"/>
      <c r="F15" s="97"/>
      <c r="G15" s="97"/>
      <c r="J15" s="97"/>
      <c r="K15" s="98"/>
    </row>
    <row r="16" spans="1:11" ht="15">
      <c r="H16" s="134"/>
      <c r="I16" s="134"/>
      <c r="J16" s="95"/>
      <c r="K16" s="101"/>
    </row>
    <row r="17" spans="6:9" ht="15">
      <c r="H17" s="95" t="s">
        <v>940</v>
      </c>
    </row>
    <row r="18" spans="6:9">
      <c r="H18" s="161" t="s">
        <v>941</v>
      </c>
      <c r="I18" s="161"/>
    </row>
    <row r="19" spans="6:9">
      <c r="H19" s="161" t="s">
        <v>942</v>
      </c>
      <c r="I19" s="161"/>
    </row>
    <row r="20" spans="6:9" ht="15">
      <c r="F20" s="95"/>
      <c r="G20" s="95"/>
      <c r="H20" s="95"/>
    </row>
    <row r="21" spans="6:9" ht="15">
      <c r="F21" s="95"/>
      <c r="G21" s="95"/>
      <c r="H21" s="95"/>
    </row>
    <row r="22" spans="6:9">
      <c r="F22" s="5"/>
      <c r="G22" s="5"/>
      <c r="H22" s="5"/>
    </row>
  </sheetData>
  <mergeCells count="17">
    <mergeCell ref="A1:B1"/>
    <mergeCell ref="C1:K1"/>
    <mergeCell ref="A3:K3"/>
    <mergeCell ref="A4:B8"/>
    <mergeCell ref="C4:D4"/>
    <mergeCell ref="E4:K4"/>
    <mergeCell ref="C5:D5"/>
    <mergeCell ref="E5:K5"/>
    <mergeCell ref="C8:D8"/>
    <mergeCell ref="E8:K8"/>
    <mergeCell ref="A2:K2"/>
    <mergeCell ref="C6:D6"/>
    <mergeCell ref="C7:D7"/>
    <mergeCell ref="E6:K6"/>
    <mergeCell ref="E7:K7"/>
    <mergeCell ref="H18:I18"/>
    <mergeCell ref="H19:I19"/>
  </mergeCells>
  <pageMargins left="0.511811024" right="0.511811024" top="0.78740157499999996" bottom="0.78740157499999996" header="0.31496062000000002" footer="0.31496062000000002"/>
  <pageSetup paperSize="9"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
  <sheetViews>
    <sheetView topLeftCell="B42" workbookViewId="0">
      <selection sqref="A1:K57"/>
    </sheetView>
  </sheetViews>
  <sheetFormatPr defaultRowHeight="14.25"/>
  <cols>
    <col min="2" max="2" width="65.375" bestFit="1" customWidth="1"/>
    <col min="4" max="5" width="11" bestFit="1" customWidth="1"/>
    <col min="6" max="6" width="13.625" bestFit="1" customWidth="1"/>
    <col min="7" max="7" width="14.875" bestFit="1" customWidth="1"/>
    <col min="8" max="8" width="13.625" bestFit="1" customWidth="1"/>
    <col min="9" max="9" width="11.125" bestFit="1" customWidth="1"/>
    <col min="10" max="10" width="13.25" bestFit="1" customWidth="1"/>
    <col min="11" max="11" width="18.75" bestFit="1" customWidth="1"/>
  </cols>
  <sheetData>
    <row r="1" spans="1:11" ht="75" customHeight="1">
      <c r="A1" s="135" t="e" vm="1">
        <v>#VALUE!</v>
      </c>
      <c r="B1" s="136"/>
      <c r="C1" s="137" t="s">
        <v>67</v>
      </c>
      <c r="D1" s="138"/>
      <c r="E1" s="138"/>
      <c r="F1" s="138"/>
      <c r="G1" s="138"/>
      <c r="H1" s="138"/>
      <c r="I1" s="138"/>
      <c r="J1" s="138"/>
      <c r="K1" s="139"/>
    </row>
    <row r="2" spans="1:11" ht="75" customHeight="1">
      <c r="A2" s="149" t="s">
        <v>89</v>
      </c>
      <c r="B2" s="150"/>
      <c r="C2" s="150"/>
      <c r="D2" s="150"/>
      <c r="E2" s="150"/>
      <c r="F2" s="150"/>
      <c r="G2" s="150"/>
      <c r="H2" s="150"/>
      <c r="I2" s="150"/>
      <c r="J2" s="150"/>
      <c r="K2" s="151"/>
    </row>
    <row r="3" spans="1:11" ht="77.25" customHeight="1" thickBot="1">
      <c r="A3" s="152" t="s">
        <v>583</v>
      </c>
      <c r="B3" s="153"/>
      <c r="C3" s="153"/>
      <c r="D3" s="153"/>
      <c r="E3" s="153"/>
      <c r="F3" s="153"/>
      <c r="G3" s="153"/>
      <c r="H3" s="153"/>
      <c r="I3" s="153"/>
      <c r="J3" s="153"/>
      <c r="K3" s="154"/>
    </row>
    <row r="4" spans="1:11" ht="15">
      <c r="A4" s="155"/>
      <c r="B4" s="156"/>
      <c r="C4" s="140" t="s">
        <v>16</v>
      </c>
      <c r="D4" s="140"/>
      <c r="E4" s="141" t="s">
        <v>584</v>
      </c>
      <c r="F4" s="142"/>
      <c r="G4" s="142"/>
      <c r="H4" s="142"/>
      <c r="I4" s="142"/>
      <c r="J4" s="142"/>
      <c r="K4" s="143"/>
    </row>
    <row r="5" spans="1:11" ht="15">
      <c r="A5" s="157"/>
      <c r="B5" s="158"/>
      <c r="C5" s="144" t="s">
        <v>17</v>
      </c>
      <c r="D5" s="145"/>
      <c r="E5" s="146" t="s">
        <v>585</v>
      </c>
      <c r="F5" s="147"/>
      <c r="G5" s="147"/>
      <c r="H5" s="147"/>
      <c r="I5" s="147"/>
      <c r="J5" s="147"/>
      <c r="K5" s="148"/>
    </row>
    <row r="6" spans="1:11" ht="15">
      <c r="A6" s="157"/>
      <c r="B6" s="158"/>
      <c r="C6" s="144" t="s">
        <v>94</v>
      </c>
      <c r="D6" s="145"/>
      <c r="E6" s="146" t="s">
        <v>587</v>
      </c>
      <c r="F6" s="147"/>
      <c r="G6" s="147"/>
      <c r="H6" s="147"/>
      <c r="I6" s="147"/>
      <c r="J6" s="147"/>
      <c r="K6" s="148"/>
    </row>
    <row r="7" spans="1:11" ht="15">
      <c r="A7" s="157"/>
      <c r="B7" s="158"/>
      <c r="C7" s="144" t="s">
        <v>95</v>
      </c>
      <c r="D7" s="145"/>
      <c r="E7" s="146" t="s">
        <v>588</v>
      </c>
      <c r="F7" s="147"/>
      <c r="G7" s="147"/>
      <c r="H7" s="147"/>
      <c r="I7" s="147"/>
      <c r="J7" s="147"/>
      <c r="K7" s="148"/>
    </row>
    <row r="8" spans="1:11" ht="15">
      <c r="A8" s="159"/>
      <c r="B8" s="160"/>
      <c r="C8" s="144" t="s">
        <v>18</v>
      </c>
      <c r="D8" s="145"/>
      <c r="E8" s="146" t="s">
        <v>586</v>
      </c>
      <c r="F8" s="147"/>
      <c r="G8" s="147"/>
      <c r="H8" s="147"/>
      <c r="I8" s="147"/>
      <c r="J8" s="147"/>
      <c r="K8" s="148"/>
    </row>
    <row r="9" spans="1:11" ht="15">
      <c r="A9" s="3" t="s">
        <v>0</v>
      </c>
      <c r="B9" s="1" t="s">
        <v>1</v>
      </c>
      <c r="C9" s="1" t="s">
        <v>5</v>
      </c>
      <c r="D9" s="1" t="s">
        <v>2</v>
      </c>
      <c r="E9" s="1" t="s">
        <v>3</v>
      </c>
      <c r="F9" s="1" t="s">
        <v>4</v>
      </c>
      <c r="G9" s="1" t="s">
        <v>19</v>
      </c>
      <c r="H9" s="1" t="s">
        <v>20</v>
      </c>
      <c r="I9" s="1" t="s">
        <v>21</v>
      </c>
      <c r="J9" s="1" t="s">
        <v>22</v>
      </c>
      <c r="K9" s="4" t="s">
        <v>23</v>
      </c>
    </row>
    <row r="10" spans="1:11">
      <c r="A10" s="19" t="s">
        <v>10</v>
      </c>
      <c r="B10" s="19" t="s">
        <v>589</v>
      </c>
      <c r="C10" s="111"/>
      <c r="D10" s="112"/>
      <c r="E10" s="113"/>
      <c r="F10" s="74"/>
      <c r="G10" s="74"/>
      <c r="H10" s="74"/>
      <c r="I10" s="74"/>
      <c r="J10" s="74"/>
      <c r="K10" s="75"/>
    </row>
    <row r="11" spans="1:11">
      <c r="A11" s="114" t="s">
        <v>11</v>
      </c>
      <c r="B11" s="115" t="s">
        <v>6</v>
      </c>
      <c r="C11" s="116" t="s">
        <v>25</v>
      </c>
      <c r="D11" s="112"/>
      <c r="E11" s="113"/>
      <c r="F11" s="74"/>
      <c r="G11" s="75"/>
      <c r="H11" s="74"/>
      <c r="I11" s="74"/>
      <c r="J11" s="74"/>
      <c r="K11" s="75"/>
    </row>
    <row r="12" spans="1:11" ht="25.5">
      <c r="A12" s="114" t="s">
        <v>251</v>
      </c>
      <c r="B12" s="115" t="s">
        <v>590</v>
      </c>
      <c r="C12" s="116" t="s">
        <v>8</v>
      </c>
      <c r="D12" s="117">
        <v>4</v>
      </c>
      <c r="E12" s="113"/>
      <c r="F12" s="74"/>
      <c r="G12" s="75">
        <v>546.95000000000005</v>
      </c>
      <c r="H12" s="75">
        <f>D12*G12</f>
        <v>2187.8000000000002</v>
      </c>
      <c r="I12" s="74"/>
      <c r="J12" s="74"/>
      <c r="K12" s="75">
        <f>H12+I12</f>
        <v>2187.8000000000002</v>
      </c>
    </row>
    <row r="13" spans="1:11">
      <c r="A13" s="114" t="s">
        <v>252</v>
      </c>
      <c r="B13" s="115" t="s">
        <v>591</v>
      </c>
      <c r="C13" s="116" t="s">
        <v>592</v>
      </c>
      <c r="D13" s="117">
        <v>4</v>
      </c>
      <c r="E13" s="113"/>
      <c r="F13" s="74"/>
      <c r="G13" s="75">
        <v>1054.6600000000001</v>
      </c>
      <c r="H13" s="75">
        <f t="shared" ref="H13:H47" si="0">D13*G13</f>
        <v>4218.6400000000003</v>
      </c>
      <c r="I13" s="74"/>
      <c r="J13" s="74"/>
      <c r="K13" s="75">
        <f t="shared" ref="K13:K47" si="1">H13+I13</f>
        <v>4218.6400000000003</v>
      </c>
    </row>
    <row r="14" spans="1:11" ht="25.5">
      <c r="A14" s="114" t="s">
        <v>254</v>
      </c>
      <c r="B14" s="115" t="s">
        <v>593</v>
      </c>
      <c r="C14" s="116" t="s">
        <v>592</v>
      </c>
      <c r="D14" s="117">
        <v>4</v>
      </c>
      <c r="E14" s="113"/>
      <c r="F14" s="74"/>
      <c r="G14" s="75">
        <v>1338.14</v>
      </c>
      <c r="H14" s="75">
        <f t="shared" si="0"/>
        <v>5352.56</v>
      </c>
      <c r="I14" s="74"/>
      <c r="J14" s="74"/>
      <c r="K14" s="75">
        <f t="shared" si="1"/>
        <v>5352.56</v>
      </c>
    </row>
    <row r="15" spans="1:11">
      <c r="A15" s="27" t="s">
        <v>142</v>
      </c>
      <c r="B15" s="27" t="s">
        <v>594</v>
      </c>
      <c r="C15" s="118" t="s">
        <v>595</v>
      </c>
      <c r="D15" s="113">
        <v>0</v>
      </c>
      <c r="E15" s="113">
        <v>8</v>
      </c>
      <c r="F15" s="74"/>
      <c r="G15" s="75">
        <v>85.72</v>
      </c>
      <c r="H15" s="75"/>
      <c r="I15" s="75">
        <f>E15*G15</f>
        <v>685.76</v>
      </c>
      <c r="J15" s="74"/>
      <c r="K15" s="75">
        <f t="shared" si="1"/>
        <v>685.76</v>
      </c>
    </row>
    <row r="16" spans="1:11">
      <c r="A16" s="27" t="s">
        <v>142</v>
      </c>
      <c r="B16" s="27" t="s">
        <v>596</v>
      </c>
      <c r="C16" s="118" t="s">
        <v>595</v>
      </c>
      <c r="D16" s="113">
        <v>0</v>
      </c>
      <c r="E16" s="113">
        <v>8</v>
      </c>
      <c r="F16" s="74"/>
      <c r="G16" s="75">
        <v>39.880000000000003</v>
      </c>
      <c r="H16" s="75"/>
      <c r="I16" s="75">
        <f t="shared" ref="I16:I30" si="2">E16*G16</f>
        <v>319.04000000000002</v>
      </c>
      <c r="J16" s="74"/>
      <c r="K16" s="75">
        <f t="shared" si="1"/>
        <v>319.04000000000002</v>
      </c>
    </row>
    <row r="17" spans="1:11">
      <c r="A17" s="114" t="s">
        <v>42</v>
      </c>
      <c r="B17" s="115" t="s">
        <v>597</v>
      </c>
      <c r="C17" s="116" t="s">
        <v>25</v>
      </c>
      <c r="D17" s="117">
        <v>0</v>
      </c>
      <c r="E17" s="113"/>
      <c r="F17" s="74"/>
      <c r="G17" s="75"/>
      <c r="H17" s="75"/>
      <c r="I17" s="75"/>
      <c r="J17" s="74"/>
      <c r="K17" s="75"/>
    </row>
    <row r="18" spans="1:11">
      <c r="A18" s="114" t="s">
        <v>260</v>
      </c>
      <c r="B18" s="115" t="s">
        <v>32</v>
      </c>
      <c r="C18" s="116" t="s">
        <v>9</v>
      </c>
      <c r="D18" s="117">
        <v>15</v>
      </c>
      <c r="E18" s="113"/>
      <c r="F18" s="74"/>
      <c r="G18" s="75">
        <v>245.54</v>
      </c>
      <c r="H18" s="75">
        <f t="shared" si="0"/>
        <v>3683.1</v>
      </c>
      <c r="I18" s="75"/>
      <c r="J18" s="74"/>
      <c r="K18" s="75">
        <f t="shared" si="1"/>
        <v>3683.1</v>
      </c>
    </row>
    <row r="19" spans="1:11" ht="38.25">
      <c r="A19" s="114" t="s">
        <v>262</v>
      </c>
      <c r="B19" s="115" t="s">
        <v>598</v>
      </c>
      <c r="C19" s="116" t="s">
        <v>9</v>
      </c>
      <c r="D19" s="117">
        <v>37</v>
      </c>
      <c r="E19" s="113"/>
      <c r="F19" s="74"/>
      <c r="G19" s="75">
        <v>771.21</v>
      </c>
      <c r="H19" s="75">
        <f t="shared" si="0"/>
        <v>28534.77</v>
      </c>
      <c r="I19" s="75"/>
      <c r="J19" s="74"/>
      <c r="K19" s="75">
        <f t="shared" si="1"/>
        <v>28534.77</v>
      </c>
    </row>
    <row r="20" spans="1:11" ht="51">
      <c r="A20" s="114" t="s">
        <v>599</v>
      </c>
      <c r="B20" s="115" t="s">
        <v>600</v>
      </c>
      <c r="C20" s="116" t="s">
        <v>64</v>
      </c>
      <c r="D20" s="117">
        <v>30</v>
      </c>
      <c r="E20" s="113">
        <v>58</v>
      </c>
      <c r="F20" s="74"/>
      <c r="G20" s="75">
        <v>52.47</v>
      </c>
      <c r="H20" s="75">
        <f t="shared" si="0"/>
        <v>1574.1</v>
      </c>
      <c r="I20" s="75">
        <f>3043.84</f>
        <v>3043.84</v>
      </c>
      <c r="J20" s="74"/>
      <c r="K20" s="75">
        <f t="shared" si="1"/>
        <v>4617.9400000000005</v>
      </c>
    </row>
    <row r="21" spans="1:11" ht="51">
      <c r="A21" s="114" t="s">
        <v>601</v>
      </c>
      <c r="B21" s="115" t="s">
        <v>602</v>
      </c>
      <c r="C21" s="116" t="s">
        <v>64</v>
      </c>
      <c r="D21" s="117">
        <v>44</v>
      </c>
      <c r="E21" s="113">
        <v>97</v>
      </c>
      <c r="F21" s="74"/>
      <c r="G21" s="75">
        <v>48.34</v>
      </c>
      <c r="H21" s="75">
        <f t="shared" si="0"/>
        <v>2126.96</v>
      </c>
      <c r="I21" s="75">
        <f t="shared" si="2"/>
        <v>4688.9800000000005</v>
      </c>
      <c r="J21" s="74"/>
      <c r="K21" s="75">
        <f t="shared" si="1"/>
        <v>6815.9400000000005</v>
      </c>
    </row>
    <row r="22" spans="1:11">
      <c r="A22" s="114" t="s">
        <v>46</v>
      </c>
      <c r="B22" s="115" t="s">
        <v>603</v>
      </c>
      <c r="C22" s="116" t="s">
        <v>25</v>
      </c>
      <c r="D22" s="117">
        <v>0</v>
      </c>
      <c r="E22" s="113"/>
      <c r="F22" s="74"/>
      <c r="G22" s="75"/>
      <c r="H22" s="75"/>
      <c r="I22" s="75"/>
      <c r="J22" s="74"/>
      <c r="K22" s="75"/>
    </row>
    <row r="23" spans="1:11">
      <c r="A23" s="114" t="s">
        <v>47</v>
      </c>
      <c r="B23" s="115" t="s">
        <v>604</v>
      </c>
      <c r="C23" s="116" t="s">
        <v>25</v>
      </c>
      <c r="D23" s="117">
        <v>0</v>
      </c>
      <c r="E23" s="113"/>
      <c r="F23" s="74"/>
      <c r="G23" s="75"/>
      <c r="H23" s="75"/>
      <c r="I23" s="75"/>
      <c r="J23" s="74"/>
      <c r="K23" s="75"/>
    </row>
    <row r="24" spans="1:11">
      <c r="A24" s="114" t="s">
        <v>264</v>
      </c>
      <c r="B24" s="115" t="s">
        <v>605</v>
      </c>
      <c r="C24" s="116" t="s">
        <v>63</v>
      </c>
      <c r="D24" s="117">
        <v>3</v>
      </c>
      <c r="E24" s="113">
        <v>1</v>
      </c>
      <c r="F24" s="74"/>
      <c r="G24" s="75">
        <v>2742.43</v>
      </c>
      <c r="H24" s="75">
        <f t="shared" si="0"/>
        <v>8227.2899999999991</v>
      </c>
      <c r="I24" s="75">
        <f t="shared" si="2"/>
        <v>2742.43</v>
      </c>
      <c r="J24" s="74"/>
      <c r="K24" s="75">
        <f t="shared" si="1"/>
        <v>10969.72</v>
      </c>
    </row>
    <row r="25" spans="1:11" ht="25.5">
      <c r="A25" s="114" t="s">
        <v>265</v>
      </c>
      <c r="B25" s="115" t="s">
        <v>606</v>
      </c>
      <c r="C25" s="116" t="s">
        <v>63</v>
      </c>
      <c r="D25" s="117">
        <v>3</v>
      </c>
      <c r="E25" s="113">
        <v>1</v>
      </c>
      <c r="F25" s="74"/>
      <c r="G25" s="75">
        <v>10.59</v>
      </c>
      <c r="H25" s="75">
        <f t="shared" si="0"/>
        <v>31.77</v>
      </c>
      <c r="I25" s="75">
        <f>10.6</f>
        <v>10.6</v>
      </c>
      <c r="J25" s="74"/>
      <c r="K25" s="75">
        <f t="shared" si="1"/>
        <v>42.37</v>
      </c>
    </row>
    <row r="26" spans="1:11">
      <c r="A26" s="114" t="s">
        <v>266</v>
      </c>
      <c r="B26" s="115" t="s">
        <v>607</v>
      </c>
      <c r="C26" s="116" t="s">
        <v>63</v>
      </c>
      <c r="D26" s="117">
        <v>3</v>
      </c>
      <c r="E26" s="113">
        <v>1</v>
      </c>
      <c r="F26" s="74"/>
      <c r="G26" s="75">
        <v>326.29000000000002</v>
      </c>
      <c r="H26" s="75">
        <f t="shared" si="0"/>
        <v>978.87000000000012</v>
      </c>
      <c r="I26" s="75">
        <f>326.3</f>
        <v>326.3</v>
      </c>
      <c r="J26" s="74"/>
      <c r="K26" s="75">
        <f t="shared" si="1"/>
        <v>1305.17</v>
      </c>
    </row>
    <row r="27" spans="1:11" ht="51">
      <c r="A27" s="114" t="s">
        <v>267</v>
      </c>
      <c r="B27" s="115" t="s">
        <v>608</v>
      </c>
      <c r="C27" s="116" t="s">
        <v>78</v>
      </c>
      <c r="D27" s="117">
        <v>3</v>
      </c>
      <c r="E27" s="113">
        <v>1</v>
      </c>
      <c r="F27" s="74"/>
      <c r="G27" s="75">
        <v>384.76</v>
      </c>
      <c r="H27" s="75">
        <f t="shared" si="0"/>
        <v>1154.28</v>
      </c>
      <c r="I27" s="75">
        <f>384.77</f>
        <v>384.77</v>
      </c>
      <c r="J27" s="74"/>
      <c r="K27" s="75">
        <f t="shared" si="1"/>
        <v>1539.05</v>
      </c>
    </row>
    <row r="28" spans="1:11" ht="25.5">
      <c r="A28" s="114" t="s">
        <v>268</v>
      </c>
      <c r="B28" s="115" t="s">
        <v>609</v>
      </c>
      <c r="C28" s="116" t="s">
        <v>63</v>
      </c>
      <c r="D28" s="117">
        <v>9</v>
      </c>
      <c r="E28" s="113">
        <v>3</v>
      </c>
      <c r="F28" s="74"/>
      <c r="G28" s="75">
        <v>945.34</v>
      </c>
      <c r="H28" s="75">
        <f t="shared" si="0"/>
        <v>8508.06</v>
      </c>
      <c r="I28" s="75">
        <f>2836.05</f>
        <v>2836.05</v>
      </c>
      <c r="J28" s="74"/>
      <c r="K28" s="75">
        <f t="shared" si="1"/>
        <v>11344.11</v>
      </c>
    </row>
    <row r="29" spans="1:11">
      <c r="A29" s="114" t="s">
        <v>269</v>
      </c>
      <c r="B29" s="115" t="s">
        <v>610</v>
      </c>
      <c r="C29" s="116" t="s">
        <v>64</v>
      </c>
      <c r="D29" s="117">
        <v>27</v>
      </c>
      <c r="E29" s="113"/>
      <c r="F29" s="74"/>
      <c r="G29" s="75">
        <v>5.26</v>
      </c>
      <c r="H29" s="75">
        <f t="shared" si="0"/>
        <v>142.01999999999998</v>
      </c>
      <c r="I29" s="75"/>
      <c r="J29" s="74"/>
      <c r="K29" s="75">
        <f t="shared" si="1"/>
        <v>142.01999999999998</v>
      </c>
    </row>
    <row r="30" spans="1:11" ht="25.5">
      <c r="A30" s="114" t="s">
        <v>271</v>
      </c>
      <c r="B30" s="115" t="s">
        <v>611</v>
      </c>
      <c r="C30" s="116" t="s">
        <v>88</v>
      </c>
      <c r="D30" s="117">
        <v>33</v>
      </c>
      <c r="E30" s="113">
        <v>36</v>
      </c>
      <c r="F30" s="74"/>
      <c r="G30" s="75">
        <v>22</v>
      </c>
      <c r="H30" s="75">
        <f t="shared" si="0"/>
        <v>726</v>
      </c>
      <c r="I30" s="75">
        <f t="shared" si="2"/>
        <v>792</v>
      </c>
      <c r="J30" s="74"/>
      <c r="K30" s="75">
        <f t="shared" si="1"/>
        <v>1518</v>
      </c>
    </row>
    <row r="31" spans="1:11">
      <c r="A31" s="114" t="s">
        <v>273</v>
      </c>
      <c r="B31" s="115" t="s">
        <v>612</v>
      </c>
      <c r="C31" s="116" t="s">
        <v>78</v>
      </c>
      <c r="D31" s="117">
        <v>6</v>
      </c>
      <c r="E31" s="113"/>
      <c r="F31" s="74"/>
      <c r="G31" s="75">
        <v>37.39</v>
      </c>
      <c r="H31" s="75">
        <f t="shared" si="0"/>
        <v>224.34</v>
      </c>
      <c r="I31" s="75"/>
      <c r="J31" s="74"/>
      <c r="K31" s="75">
        <f t="shared" si="1"/>
        <v>224.34</v>
      </c>
    </row>
    <row r="32" spans="1:11">
      <c r="A32" s="114" t="s">
        <v>49</v>
      </c>
      <c r="B32" s="115" t="s">
        <v>613</v>
      </c>
      <c r="C32" s="116" t="s">
        <v>25</v>
      </c>
      <c r="D32" s="117">
        <v>0</v>
      </c>
      <c r="E32" s="113"/>
      <c r="F32" s="74"/>
      <c r="G32" s="75"/>
      <c r="H32" s="75"/>
      <c r="I32" s="75"/>
      <c r="J32" s="74"/>
      <c r="K32" s="75"/>
    </row>
    <row r="33" spans="1:11">
      <c r="A33" s="114" t="s">
        <v>289</v>
      </c>
      <c r="B33" s="115" t="s">
        <v>614</v>
      </c>
      <c r="C33" s="116" t="s">
        <v>63</v>
      </c>
      <c r="D33" s="117">
        <v>6</v>
      </c>
      <c r="E33" s="113"/>
      <c r="F33" s="74"/>
      <c r="G33" s="75">
        <v>2226.92</v>
      </c>
      <c r="H33" s="75">
        <f t="shared" si="0"/>
        <v>13361.52</v>
      </c>
      <c r="I33" s="75"/>
      <c r="J33" s="74"/>
      <c r="K33" s="75">
        <f t="shared" si="1"/>
        <v>13361.52</v>
      </c>
    </row>
    <row r="34" spans="1:11">
      <c r="A34" s="114" t="s">
        <v>291</v>
      </c>
      <c r="B34" s="115" t="s">
        <v>615</v>
      </c>
      <c r="C34" s="116" t="s">
        <v>63</v>
      </c>
      <c r="D34" s="117">
        <v>1</v>
      </c>
      <c r="E34" s="113"/>
      <c r="F34" s="74"/>
      <c r="G34" s="75">
        <v>294.33</v>
      </c>
      <c r="H34" s="75">
        <f t="shared" si="0"/>
        <v>294.33</v>
      </c>
      <c r="I34" s="75"/>
      <c r="J34" s="74"/>
      <c r="K34" s="75">
        <f t="shared" si="1"/>
        <v>294.33</v>
      </c>
    </row>
    <row r="35" spans="1:11" ht="25.5">
      <c r="A35" s="114" t="s">
        <v>292</v>
      </c>
      <c r="B35" s="115" t="s">
        <v>606</v>
      </c>
      <c r="C35" s="116" t="s">
        <v>63</v>
      </c>
      <c r="D35" s="117">
        <v>6</v>
      </c>
      <c r="E35" s="85"/>
      <c r="F35" s="74"/>
      <c r="G35" s="75">
        <v>10.59</v>
      </c>
      <c r="H35" s="75">
        <f t="shared" si="0"/>
        <v>63.54</v>
      </c>
      <c r="I35" s="75"/>
      <c r="J35" s="74"/>
      <c r="K35" s="75">
        <f t="shared" si="1"/>
        <v>63.54</v>
      </c>
    </row>
    <row r="36" spans="1:11">
      <c r="A36" s="114" t="s">
        <v>293</v>
      </c>
      <c r="B36" s="115" t="s">
        <v>607</v>
      </c>
      <c r="C36" s="116" t="s">
        <v>63</v>
      </c>
      <c r="D36" s="117">
        <v>6</v>
      </c>
      <c r="E36" s="85"/>
      <c r="F36" s="74"/>
      <c r="G36" s="75">
        <v>326.29000000000002</v>
      </c>
      <c r="H36" s="75">
        <f t="shared" si="0"/>
        <v>1957.7400000000002</v>
      </c>
      <c r="I36" s="75"/>
      <c r="J36" s="74"/>
      <c r="K36" s="75">
        <f t="shared" si="1"/>
        <v>1957.7400000000002</v>
      </c>
    </row>
    <row r="37" spans="1:11">
      <c r="A37" s="114" t="s">
        <v>294</v>
      </c>
      <c r="B37" s="115" t="s">
        <v>610</v>
      </c>
      <c r="C37" s="116" t="s">
        <v>64</v>
      </c>
      <c r="D37" s="117">
        <v>18</v>
      </c>
      <c r="E37" s="85"/>
      <c r="F37" s="74"/>
      <c r="G37" s="75">
        <v>5.26</v>
      </c>
      <c r="H37" s="75">
        <f t="shared" si="0"/>
        <v>94.679999999999993</v>
      </c>
      <c r="I37" s="75"/>
      <c r="J37" s="74"/>
      <c r="K37" s="75">
        <f t="shared" si="1"/>
        <v>94.679999999999993</v>
      </c>
    </row>
    <row r="38" spans="1:11" ht="25.5">
      <c r="A38" s="114" t="s">
        <v>616</v>
      </c>
      <c r="B38" s="115" t="s">
        <v>617</v>
      </c>
      <c r="C38" s="116" t="s">
        <v>63</v>
      </c>
      <c r="D38" s="117">
        <v>6</v>
      </c>
      <c r="E38" s="113"/>
      <c r="F38" s="74"/>
      <c r="G38" s="75">
        <v>1007.01</v>
      </c>
      <c r="H38" s="75">
        <f t="shared" si="0"/>
        <v>6042.0599999999995</v>
      </c>
      <c r="I38" s="75"/>
      <c r="J38" s="74"/>
      <c r="K38" s="75">
        <f t="shared" si="1"/>
        <v>6042.0599999999995</v>
      </c>
    </row>
    <row r="39" spans="1:11" ht="25.5">
      <c r="A39" s="114" t="s">
        <v>618</v>
      </c>
      <c r="B39" s="115" t="s">
        <v>611</v>
      </c>
      <c r="C39" s="116" t="s">
        <v>88</v>
      </c>
      <c r="D39" s="117">
        <v>130</v>
      </c>
      <c r="E39" s="113"/>
      <c r="F39" s="74"/>
      <c r="G39" s="75">
        <v>22</v>
      </c>
      <c r="H39" s="75">
        <f t="shared" si="0"/>
        <v>2860</v>
      </c>
      <c r="I39" s="75"/>
      <c r="J39" s="74"/>
      <c r="K39" s="75">
        <f t="shared" si="1"/>
        <v>2860</v>
      </c>
    </row>
    <row r="40" spans="1:11">
      <c r="A40" s="114" t="s">
        <v>619</v>
      </c>
      <c r="B40" s="115" t="s">
        <v>620</v>
      </c>
      <c r="C40" s="116" t="s">
        <v>63</v>
      </c>
      <c r="D40" s="117">
        <v>6</v>
      </c>
      <c r="E40" s="113"/>
      <c r="F40" s="74"/>
      <c r="G40" s="75">
        <v>109.55</v>
      </c>
      <c r="H40" s="75">
        <f t="shared" si="0"/>
        <v>657.3</v>
      </c>
      <c r="I40" s="75"/>
      <c r="J40" s="74"/>
      <c r="K40" s="75">
        <f t="shared" si="1"/>
        <v>657.3</v>
      </c>
    </row>
    <row r="41" spans="1:11">
      <c r="A41" s="114" t="s">
        <v>621</v>
      </c>
      <c r="B41" s="115" t="s">
        <v>622</v>
      </c>
      <c r="C41" s="116" t="s">
        <v>63</v>
      </c>
      <c r="D41" s="117">
        <v>1</v>
      </c>
      <c r="E41" s="113"/>
      <c r="F41" s="74"/>
      <c r="G41" s="75">
        <v>106.79</v>
      </c>
      <c r="H41" s="75">
        <f t="shared" si="0"/>
        <v>106.79</v>
      </c>
      <c r="I41" s="75"/>
      <c r="J41" s="74"/>
      <c r="K41" s="75">
        <f t="shared" si="1"/>
        <v>106.79</v>
      </c>
    </row>
    <row r="42" spans="1:11" ht="25.5">
      <c r="A42" s="114" t="s">
        <v>623</v>
      </c>
      <c r="B42" s="115" t="s">
        <v>624</v>
      </c>
      <c r="C42" s="116" t="s">
        <v>63</v>
      </c>
      <c r="D42" s="117">
        <v>1</v>
      </c>
      <c r="E42" s="113"/>
      <c r="F42" s="74"/>
      <c r="G42" s="75">
        <v>66.73</v>
      </c>
      <c r="H42" s="75">
        <f t="shared" si="0"/>
        <v>66.73</v>
      </c>
      <c r="I42" s="75"/>
      <c r="J42" s="74"/>
      <c r="K42" s="75">
        <f t="shared" si="1"/>
        <v>66.73</v>
      </c>
    </row>
    <row r="43" spans="1:11">
      <c r="A43" s="114" t="s">
        <v>625</v>
      </c>
      <c r="B43" s="115" t="s">
        <v>626</v>
      </c>
      <c r="C43" s="116" t="s">
        <v>63</v>
      </c>
      <c r="D43" s="117">
        <v>1</v>
      </c>
      <c r="E43" s="113"/>
      <c r="F43" s="74"/>
      <c r="G43" s="75">
        <v>376.61</v>
      </c>
      <c r="H43" s="75">
        <f t="shared" si="0"/>
        <v>376.61</v>
      </c>
      <c r="I43" s="75"/>
      <c r="J43" s="74"/>
      <c r="K43" s="75">
        <f t="shared" si="1"/>
        <v>376.61</v>
      </c>
    </row>
    <row r="44" spans="1:11">
      <c r="A44" s="114" t="s">
        <v>627</v>
      </c>
      <c r="B44" s="115" t="s">
        <v>612</v>
      </c>
      <c r="C44" s="116" t="s">
        <v>78</v>
      </c>
      <c r="D44" s="117">
        <v>12</v>
      </c>
      <c r="E44" s="113"/>
      <c r="F44" s="74"/>
      <c r="G44" s="75">
        <v>37.39</v>
      </c>
      <c r="H44" s="75">
        <f t="shared" si="0"/>
        <v>448.68</v>
      </c>
      <c r="I44" s="75"/>
      <c r="J44" s="74"/>
      <c r="K44" s="75">
        <f t="shared" si="1"/>
        <v>448.68</v>
      </c>
    </row>
    <row r="45" spans="1:11">
      <c r="A45" s="114" t="s">
        <v>74</v>
      </c>
      <c r="B45" s="115" t="s">
        <v>628</v>
      </c>
      <c r="C45" s="116" t="s">
        <v>25</v>
      </c>
      <c r="D45" s="117">
        <v>0</v>
      </c>
      <c r="E45" s="113"/>
      <c r="F45" s="74"/>
      <c r="G45" s="75"/>
      <c r="H45" s="75"/>
      <c r="I45" s="75"/>
      <c r="J45" s="74"/>
      <c r="K45" s="75"/>
    </row>
    <row r="46" spans="1:11">
      <c r="A46" s="114" t="s">
        <v>296</v>
      </c>
      <c r="B46" s="115" t="s">
        <v>36</v>
      </c>
      <c r="C46" s="116" t="s">
        <v>8</v>
      </c>
      <c r="D46" s="117">
        <v>800</v>
      </c>
      <c r="E46" s="113"/>
      <c r="F46" s="74"/>
      <c r="G46" s="75">
        <v>20.86</v>
      </c>
      <c r="H46" s="75">
        <f t="shared" si="0"/>
        <v>16688</v>
      </c>
      <c r="I46" s="75"/>
      <c r="J46" s="74"/>
      <c r="K46" s="75">
        <f t="shared" si="1"/>
        <v>16688</v>
      </c>
    </row>
    <row r="47" spans="1:11">
      <c r="A47" s="114" t="s">
        <v>299</v>
      </c>
      <c r="B47" s="115" t="s">
        <v>629</v>
      </c>
      <c r="C47" s="116" t="s">
        <v>8</v>
      </c>
      <c r="D47" s="117">
        <v>256</v>
      </c>
      <c r="E47" s="113">
        <v>779</v>
      </c>
      <c r="F47" s="74"/>
      <c r="G47" s="75">
        <v>16.420000000000002</v>
      </c>
      <c r="H47" s="75">
        <f t="shared" si="0"/>
        <v>4203.5200000000004</v>
      </c>
      <c r="I47" s="75">
        <f>12798.97</f>
        <v>12798.97</v>
      </c>
      <c r="J47" s="74"/>
      <c r="K47" s="75">
        <f t="shared" si="1"/>
        <v>17002.489999999998</v>
      </c>
    </row>
    <row r="48" spans="1:11" ht="15">
      <c r="K48" s="101">
        <f>SUM(K12:K47)</f>
        <v>143520.79999999999</v>
      </c>
    </row>
    <row r="49" spans="8:9">
      <c r="H49" t="s">
        <v>939</v>
      </c>
    </row>
    <row r="53" spans="8:9">
      <c r="H53" s="134"/>
      <c r="I53" s="134"/>
    </row>
    <row r="54" spans="8:9" ht="15">
      <c r="H54" s="95" t="s">
        <v>940</v>
      </c>
    </row>
    <row r="55" spans="8:9">
      <c r="H55" s="161" t="s">
        <v>941</v>
      </c>
      <c r="I55" s="161"/>
    </row>
    <row r="56" spans="8:9">
      <c r="H56" s="161" t="s">
        <v>942</v>
      </c>
      <c r="I56" s="161"/>
    </row>
  </sheetData>
  <mergeCells count="17">
    <mergeCell ref="H55:I55"/>
    <mergeCell ref="H56:I56"/>
    <mergeCell ref="A1:B1"/>
    <mergeCell ref="C1:K1"/>
    <mergeCell ref="A3:K3"/>
    <mergeCell ref="A4:B8"/>
    <mergeCell ref="C4:D4"/>
    <mergeCell ref="E4:K4"/>
    <mergeCell ref="C5:D5"/>
    <mergeCell ref="E5:K5"/>
    <mergeCell ref="C8:D8"/>
    <mergeCell ref="E8:K8"/>
    <mergeCell ref="A2:K2"/>
    <mergeCell ref="C6:D6"/>
    <mergeCell ref="C7:D7"/>
    <mergeCell ref="E6:K6"/>
    <mergeCell ref="E7:K7"/>
  </mergeCells>
  <conditionalFormatting sqref="A11:B14">
    <cfRule type="expression" dxfId="29" priority="9" stopIfTrue="1">
      <formula>$C11=1</formula>
    </cfRule>
    <cfRule type="expression" dxfId="28" priority="10" stopIfTrue="1">
      <formula>OR($C11=0,$C11=2,$C11=3,$C11=4)</formula>
    </cfRule>
  </conditionalFormatting>
  <conditionalFormatting sqref="A17:B47">
    <cfRule type="expression" dxfId="27" priority="7" stopIfTrue="1">
      <formula>$C17=1</formula>
    </cfRule>
    <cfRule type="expression" dxfId="26" priority="8" stopIfTrue="1">
      <formula>OR($C17=0,$C17=2,$C17=3,$C17=4)</formula>
    </cfRule>
  </conditionalFormatting>
  <conditionalFormatting sqref="C11:C14">
    <cfRule type="expression" dxfId="25" priority="5" stopIfTrue="1">
      <formula>$C11=1</formula>
    </cfRule>
    <cfRule type="expression" dxfId="24" priority="6" stopIfTrue="1">
      <formula>OR($C11=0,$C11=2,$C11=3,$C11=4)</formula>
    </cfRule>
  </conditionalFormatting>
  <conditionalFormatting sqref="C17:D47">
    <cfRule type="expression" dxfId="23" priority="1" stopIfTrue="1">
      <formula>$C17=1</formula>
    </cfRule>
    <cfRule type="expression" dxfId="22" priority="2" stopIfTrue="1">
      <formula>OR($C17=0,$C17=2,$C17=3,$C17=4)</formula>
    </cfRule>
  </conditionalFormatting>
  <conditionalFormatting sqref="D12:D14">
    <cfRule type="expression" dxfId="21" priority="3" stopIfTrue="1">
      <formula>$C12=1</formula>
    </cfRule>
    <cfRule type="expression" dxfId="20" priority="4" stopIfTrue="1">
      <formula>OR($C12=0,$C12=2,$C12=3,$C12=4)</formula>
    </cfRule>
  </conditionalFormatting>
  <dataValidations count="1">
    <dataValidation allowBlank="1" showInputMessage="1" showErrorMessage="1" prompt="A entrada de quantidades é feita na coluna AJ se acompanhamento por BM, ou na aba &quot;Memória de Cálculo/PLQ&quot; se acompanhamento por PLE." sqref="D12:D47"/>
  </dataValidations>
  <pageMargins left="0.511811024" right="0.511811024" top="0.78740157499999996" bottom="0.78740157499999996" header="0.31496062000000002" footer="0.31496062000000002"/>
  <pageSetup paperSize="9"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7"/>
  <sheetViews>
    <sheetView topLeftCell="B46" workbookViewId="0">
      <selection sqref="A1:K58"/>
    </sheetView>
  </sheetViews>
  <sheetFormatPr defaultRowHeight="14.25"/>
  <cols>
    <col min="2" max="2" width="65.375" bestFit="1" customWidth="1"/>
    <col min="3" max="3" width="5" bestFit="1" customWidth="1"/>
    <col min="4" max="4" width="14.75" customWidth="1"/>
    <col min="5" max="5" width="11" bestFit="1" customWidth="1"/>
    <col min="6" max="6" width="13.625" bestFit="1" customWidth="1"/>
    <col min="7" max="7" width="14.875" bestFit="1" customWidth="1"/>
    <col min="8" max="8" width="13.625" bestFit="1" customWidth="1"/>
    <col min="9" max="9" width="12" bestFit="1" customWidth="1"/>
    <col min="10" max="10" width="13.25" bestFit="1" customWidth="1"/>
    <col min="11" max="11" width="18.75" bestFit="1" customWidth="1"/>
  </cols>
  <sheetData>
    <row r="1" spans="1:11" ht="75" customHeight="1">
      <c r="A1" s="135" t="e" vm="1">
        <v>#VALUE!</v>
      </c>
      <c r="B1" s="136"/>
      <c r="C1" s="137" t="s">
        <v>67</v>
      </c>
      <c r="D1" s="138"/>
      <c r="E1" s="138"/>
      <c r="F1" s="138"/>
      <c r="G1" s="138"/>
      <c r="H1" s="138"/>
      <c r="I1" s="138"/>
      <c r="J1" s="138"/>
      <c r="K1" s="139"/>
    </row>
    <row r="2" spans="1:11" ht="75" customHeight="1">
      <c r="A2" s="149" t="s">
        <v>89</v>
      </c>
      <c r="B2" s="150"/>
      <c r="C2" s="150"/>
      <c r="D2" s="150"/>
      <c r="E2" s="150"/>
      <c r="F2" s="150"/>
      <c r="G2" s="150"/>
      <c r="H2" s="150"/>
      <c r="I2" s="150"/>
      <c r="J2" s="150"/>
      <c r="K2" s="151"/>
    </row>
    <row r="3" spans="1:11" ht="85.5" customHeight="1" thickBot="1">
      <c r="A3" s="152" t="s">
        <v>630</v>
      </c>
      <c r="B3" s="168"/>
      <c r="C3" s="168"/>
      <c r="D3" s="168"/>
      <c r="E3" s="168"/>
      <c r="F3" s="168"/>
      <c r="G3" s="168"/>
      <c r="H3" s="168"/>
      <c r="I3" s="168"/>
      <c r="J3" s="168"/>
      <c r="K3" s="169"/>
    </row>
    <row r="4" spans="1:11" ht="15">
      <c r="A4" s="155"/>
      <c r="B4" s="156"/>
      <c r="C4" s="165" t="s">
        <v>16</v>
      </c>
      <c r="D4" s="165"/>
      <c r="E4" s="141" t="s">
        <v>631</v>
      </c>
      <c r="F4" s="142"/>
      <c r="G4" s="142"/>
      <c r="H4" s="142"/>
      <c r="I4" s="142"/>
      <c r="J4" s="142"/>
      <c r="K4" s="143"/>
    </row>
    <row r="5" spans="1:11" ht="15">
      <c r="A5" s="157"/>
      <c r="B5" s="158"/>
      <c r="C5" s="144" t="s">
        <v>17</v>
      </c>
      <c r="D5" s="145"/>
      <c r="E5" s="146" t="s">
        <v>632</v>
      </c>
      <c r="F5" s="147"/>
      <c r="G5" s="147"/>
      <c r="H5" s="147"/>
      <c r="I5" s="147"/>
      <c r="J5" s="147"/>
      <c r="K5" s="148"/>
    </row>
    <row r="6" spans="1:11" ht="15">
      <c r="A6" s="157"/>
      <c r="B6" s="158"/>
      <c r="C6" s="144" t="s">
        <v>94</v>
      </c>
      <c r="D6" s="145"/>
      <c r="E6" s="146" t="s">
        <v>633</v>
      </c>
      <c r="F6" s="147"/>
      <c r="G6" s="147"/>
      <c r="H6" s="147"/>
      <c r="I6" s="147"/>
      <c r="J6" s="147"/>
      <c r="K6" s="148"/>
    </row>
    <row r="7" spans="1:11" ht="15">
      <c r="A7" s="157"/>
      <c r="B7" s="158"/>
      <c r="C7" s="144" t="s">
        <v>95</v>
      </c>
      <c r="D7" s="145"/>
      <c r="E7" s="146" t="s">
        <v>634</v>
      </c>
      <c r="F7" s="147"/>
      <c r="G7" s="147"/>
      <c r="H7" s="147"/>
      <c r="I7" s="147"/>
      <c r="J7" s="147"/>
      <c r="K7" s="148"/>
    </row>
    <row r="8" spans="1:11" ht="15">
      <c r="A8" s="159"/>
      <c r="B8" s="160"/>
      <c r="C8" s="144" t="s">
        <v>18</v>
      </c>
      <c r="D8" s="145"/>
      <c r="E8" s="146" t="s">
        <v>635</v>
      </c>
      <c r="F8" s="147"/>
      <c r="G8" s="147"/>
      <c r="H8" s="147"/>
      <c r="I8" s="147"/>
      <c r="J8" s="147"/>
      <c r="K8" s="148"/>
    </row>
    <row r="9" spans="1:11" ht="15">
      <c r="A9" s="3" t="s">
        <v>0</v>
      </c>
      <c r="B9" s="1" t="s">
        <v>1</v>
      </c>
      <c r="C9" s="1" t="s">
        <v>5</v>
      </c>
      <c r="D9" s="1" t="s">
        <v>2</v>
      </c>
      <c r="E9" s="1" t="s">
        <v>3</v>
      </c>
      <c r="F9" s="1" t="s">
        <v>4</v>
      </c>
      <c r="G9" s="1" t="s">
        <v>19</v>
      </c>
      <c r="H9" s="1" t="s">
        <v>20</v>
      </c>
      <c r="I9" s="1" t="s">
        <v>21</v>
      </c>
      <c r="J9" s="1" t="s">
        <v>22</v>
      </c>
      <c r="K9" s="4" t="s">
        <v>23</v>
      </c>
    </row>
    <row r="10" spans="1:11" ht="25.5">
      <c r="A10" s="119" t="s">
        <v>636</v>
      </c>
      <c r="B10" s="119" t="s">
        <v>637</v>
      </c>
      <c r="C10" s="24"/>
      <c r="D10" s="25"/>
      <c r="E10" s="26"/>
      <c r="F10" s="27"/>
      <c r="G10" s="27"/>
      <c r="H10" s="27"/>
      <c r="I10" s="27"/>
      <c r="J10" s="27"/>
      <c r="K10" s="28"/>
    </row>
    <row r="11" spans="1:11">
      <c r="A11" s="119" t="s">
        <v>638</v>
      </c>
      <c r="B11" s="119" t="s">
        <v>24</v>
      </c>
      <c r="C11" s="24"/>
      <c r="D11" s="25"/>
      <c r="E11" s="26"/>
      <c r="F11" s="27"/>
      <c r="G11" s="28"/>
      <c r="H11" s="27"/>
      <c r="I11" s="27"/>
      <c r="J11" s="27"/>
      <c r="K11" s="28"/>
    </row>
    <row r="12" spans="1:11" ht="25.5">
      <c r="A12" s="120" t="s">
        <v>639</v>
      </c>
      <c r="B12" s="120" t="s">
        <v>590</v>
      </c>
      <c r="C12" s="121" t="s">
        <v>62</v>
      </c>
      <c r="D12" s="122">
        <v>8</v>
      </c>
      <c r="E12" s="26">
        <f>D12*0.04</f>
        <v>0.32</v>
      </c>
      <c r="F12" s="34"/>
      <c r="G12" s="123">
        <v>233.46019161179998</v>
      </c>
      <c r="H12" s="36">
        <f>D12*G12</f>
        <v>1867.6815328943999</v>
      </c>
      <c r="I12" s="123">
        <f>E12*G12</f>
        <v>74.707261315775995</v>
      </c>
      <c r="J12" s="27"/>
      <c r="K12" s="28">
        <f>H12+I12</f>
        <v>1942.3887942101758</v>
      </c>
    </row>
    <row r="13" spans="1:11">
      <c r="A13" s="120" t="s">
        <v>640</v>
      </c>
      <c r="B13" s="120" t="s">
        <v>641</v>
      </c>
      <c r="C13" s="121" t="s">
        <v>62</v>
      </c>
      <c r="D13" s="122">
        <v>15600.93</v>
      </c>
      <c r="E13" s="26">
        <f t="shared" ref="E13:E48" si="0">D13*0.04</f>
        <v>624.03719999999998</v>
      </c>
      <c r="F13" s="34"/>
      <c r="G13" s="123">
        <v>1.8911462004000001</v>
      </c>
      <c r="H13" s="36">
        <f t="shared" ref="H13:H48" si="1">D13*G13</f>
        <v>29503.639492206374</v>
      </c>
      <c r="I13" s="123">
        <f t="shared" ref="I13:I48" si="2">E13*G13</f>
        <v>1180.1455796882549</v>
      </c>
      <c r="J13" s="27"/>
      <c r="K13" s="28">
        <f t="shared" ref="K13:K48" si="3">H13+I13</f>
        <v>30683.785071894628</v>
      </c>
    </row>
    <row r="14" spans="1:11" ht="25.5">
      <c r="A14" s="120" t="s">
        <v>642</v>
      </c>
      <c r="B14" s="120" t="s">
        <v>643</v>
      </c>
      <c r="C14" s="121" t="s">
        <v>62</v>
      </c>
      <c r="D14" s="122">
        <v>200</v>
      </c>
      <c r="E14" s="26">
        <f t="shared" si="0"/>
        <v>8</v>
      </c>
      <c r="F14" s="34"/>
      <c r="G14" s="123">
        <v>5.4204827399999997</v>
      </c>
      <c r="H14" s="36">
        <f t="shared" si="1"/>
        <v>1084.096548</v>
      </c>
      <c r="I14" s="123">
        <f t="shared" si="2"/>
        <v>43.363861919999998</v>
      </c>
      <c r="J14" s="27"/>
      <c r="K14" s="28">
        <f t="shared" si="3"/>
        <v>1127.4604099200001</v>
      </c>
    </row>
    <row r="15" spans="1:11">
      <c r="A15" s="120" t="s">
        <v>644</v>
      </c>
      <c r="B15" s="120" t="s">
        <v>645</v>
      </c>
      <c r="C15" s="121" t="s">
        <v>62</v>
      </c>
      <c r="D15" s="122">
        <v>15618.45</v>
      </c>
      <c r="E15" s="26">
        <f t="shared" si="0"/>
        <v>624.73800000000006</v>
      </c>
      <c r="F15" s="34"/>
      <c r="G15" s="123">
        <v>4.2821813646000004</v>
      </c>
      <c r="H15" s="36">
        <f t="shared" si="1"/>
        <v>66881.035533936883</v>
      </c>
      <c r="I15" s="123">
        <f t="shared" si="2"/>
        <v>2675.2414213574752</v>
      </c>
      <c r="J15" s="27"/>
      <c r="K15" s="28">
        <f t="shared" si="3"/>
        <v>69556.276955294365</v>
      </c>
    </row>
    <row r="16" spans="1:11" ht="25.5">
      <c r="A16" s="120" t="s">
        <v>646</v>
      </c>
      <c r="B16" s="120" t="s">
        <v>647</v>
      </c>
      <c r="C16" s="121" t="s">
        <v>648</v>
      </c>
      <c r="D16" s="122">
        <v>468.03</v>
      </c>
      <c r="E16" s="26">
        <f t="shared" si="0"/>
        <v>18.7212</v>
      </c>
      <c r="F16" s="34"/>
      <c r="G16" s="123">
        <v>1045.7677122696</v>
      </c>
      <c r="H16" s="36">
        <f t="shared" si="1"/>
        <v>489450.66237354086</v>
      </c>
      <c r="I16" s="123">
        <f t="shared" si="2"/>
        <v>19578.026494941634</v>
      </c>
      <c r="J16" s="27"/>
      <c r="K16" s="28">
        <f t="shared" si="3"/>
        <v>509028.68886848248</v>
      </c>
    </row>
    <row r="17" spans="1:11" ht="25.5">
      <c r="A17" s="120" t="s">
        <v>649</v>
      </c>
      <c r="B17" s="120" t="s">
        <v>650</v>
      </c>
      <c r="C17" s="121" t="s">
        <v>651</v>
      </c>
      <c r="D17" s="122">
        <v>9360.5400000000009</v>
      </c>
      <c r="E17" s="26">
        <f t="shared" si="0"/>
        <v>374.42160000000007</v>
      </c>
      <c r="F17" s="34"/>
      <c r="G17" s="123">
        <v>1.8429641316000001</v>
      </c>
      <c r="H17" s="36">
        <f t="shared" si="1"/>
        <v>17251.139472407067</v>
      </c>
      <c r="I17" s="123">
        <f t="shared" si="2"/>
        <v>690.04557889628268</v>
      </c>
      <c r="J17" s="27"/>
      <c r="K17" s="28">
        <f t="shared" si="3"/>
        <v>17941.18505130335</v>
      </c>
    </row>
    <row r="18" spans="1:11">
      <c r="A18" s="119" t="s">
        <v>652</v>
      </c>
      <c r="B18" s="119" t="s">
        <v>653</v>
      </c>
      <c r="C18" s="24"/>
      <c r="D18" s="25">
        <v>1</v>
      </c>
      <c r="E18" s="26">
        <f t="shared" si="0"/>
        <v>0.04</v>
      </c>
      <c r="F18" s="34"/>
      <c r="G18" s="124"/>
      <c r="H18" s="36"/>
      <c r="I18" s="123"/>
      <c r="J18" s="27"/>
      <c r="K18" s="28"/>
    </row>
    <row r="19" spans="1:11" ht="51">
      <c r="A19" s="120" t="s">
        <v>654</v>
      </c>
      <c r="B19" s="120" t="s">
        <v>655</v>
      </c>
      <c r="C19" s="121" t="s">
        <v>648</v>
      </c>
      <c r="D19" s="122">
        <v>175.15</v>
      </c>
      <c r="E19" s="26">
        <f t="shared" si="0"/>
        <v>7.0060000000000002</v>
      </c>
      <c r="F19" s="34"/>
      <c r="G19" s="123">
        <v>4.8061613628000002</v>
      </c>
      <c r="H19" s="36">
        <f t="shared" si="1"/>
        <v>841.79916269442003</v>
      </c>
      <c r="I19" s="123">
        <f t="shared" si="2"/>
        <v>33.671966507776801</v>
      </c>
      <c r="J19" s="27"/>
      <c r="K19" s="28">
        <f t="shared" si="3"/>
        <v>875.47112920219683</v>
      </c>
    </row>
    <row r="20" spans="1:11" ht="38.25">
      <c r="A20" s="120" t="s">
        <v>656</v>
      </c>
      <c r="B20" s="120" t="s">
        <v>657</v>
      </c>
      <c r="C20" s="121" t="s">
        <v>648</v>
      </c>
      <c r="D20" s="122">
        <v>43.79</v>
      </c>
      <c r="E20" s="26">
        <f t="shared" si="0"/>
        <v>1.7516</v>
      </c>
      <c r="F20" s="34"/>
      <c r="G20" s="123">
        <v>93.3888948516</v>
      </c>
      <c r="H20" s="36">
        <f t="shared" si="1"/>
        <v>4089.4997055515637</v>
      </c>
      <c r="I20" s="123">
        <f t="shared" si="2"/>
        <v>163.57998822206255</v>
      </c>
      <c r="J20" s="27"/>
      <c r="K20" s="28">
        <f t="shared" si="3"/>
        <v>4253.0796937736259</v>
      </c>
    </row>
    <row r="21" spans="1:11">
      <c r="A21" s="120" t="s">
        <v>658</v>
      </c>
      <c r="B21" s="120" t="s">
        <v>659</v>
      </c>
      <c r="C21" s="121" t="s">
        <v>62</v>
      </c>
      <c r="D21" s="122">
        <v>437.86</v>
      </c>
      <c r="E21" s="26">
        <f t="shared" si="0"/>
        <v>17.514400000000002</v>
      </c>
      <c r="F21" s="34"/>
      <c r="G21" s="123">
        <v>10.744601342399999</v>
      </c>
      <c r="H21" s="36">
        <f t="shared" si="1"/>
        <v>4704.6311437832637</v>
      </c>
      <c r="I21" s="123">
        <f t="shared" si="2"/>
        <v>188.18524575133057</v>
      </c>
      <c r="J21" s="27"/>
      <c r="K21" s="28">
        <f t="shared" si="3"/>
        <v>4892.8163895345942</v>
      </c>
    </row>
    <row r="22" spans="1:11">
      <c r="A22" s="120" t="s">
        <v>660</v>
      </c>
      <c r="B22" s="120" t="s">
        <v>645</v>
      </c>
      <c r="C22" s="121" t="s">
        <v>62</v>
      </c>
      <c r="D22" s="122">
        <v>437.86</v>
      </c>
      <c r="E22" s="26">
        <f t="shared" si="0"/>
        <v>17.514400000000002</v>
      </c>
      <c r="F22" s="34"/>
      <c r="G22" s="123">
        <v>4.2821813646000004</v>
      </c>
      <c r="H22" s="36">
        <f t="shared" si="1"/>
        <v>1874.9959323037563</v>
      </c>
      <c r="I22" s="123">
        <f t="shared" si="2"/>
        <v>74.999837292150261</v>
      </c>
      <c r="J22" s="27"/>
      <c r="K22" s="28">
        <f t="shared" si="3"/>
        <v>1949.9957695959065</v>
      </c>
    </row>
    <row r="23" spans="1:11" ht="25.5">
      <c r="A23" s="120" t="s">
        <v>661</v>
      </c>
      <c r="B23" s="120" t="s">
        <v>662</v>
      </c>
      <c r="C23" s="121" t="s">
        <v>64</v>
      </c>
      <c r="D23" s="122">
        <v>11.17</v>
      </c>
      <c r="E23" s="26">
        <f t="shared" si="0"/>
        <v>0.44680000000000003</v>
      </c>
      <c r="F23" s="34"/>
      <c r="G23" s="123">
        <v>39.954980552400002</v>
      </c>
      <c r="H23" s="36">
        <f t="shared" si="1"/>
        <v>446.297132770308</v>
      </c>
      <c r="I23" s="123">
        <f t="shared" si="2"/>
        <v>17.851885310812321</v>
      </c>
      <c r="J23" s="27"/>
      <c r="K23" s="28">
        <f t="shared" si="3"/>
        <v>464.14901808112029</v>
      </c>
    </row>
    <row r="24" spans="1:11" ht="25.5">
      <c r="A24" s="120" t="s">
        <v>663</v>
      </c>
      <c r="B24" s="120" t="s">
        <v>664</v>
      </c>
      <c r="C24" s="121" t="s">
        <v>648</v>
      </c>
      <c r="D24" s="122">
        <v>0.45</v>
      </c>
      <c r="E24" s="26">
        <f t="shared" si="0"/>
        <v>1.8000000000000002E-2</v>
      </c>
      <c r="F24" s="34"/>
      <c r="G24" s="123">
        <v>90.004104518399998</v>
      </c>
      <c r="H24" s="36">
        <f t="shared" si="1"/>
        <v>40.501847033280001</v>
      </c>
      <c r="I24" s="123">
        <f t="shared" si="2"/>
        <v>1.6200738813312001</v>
      </c>
      <c r="J24" s="27"/>
      <c r="K24" s="28">
        <f t="shared" si="3"/>
        <v>42.121920914611202</v>
      </c>
    </row>
    <row r="25" spans="1:11" ht="38.25">
      <c r="A25" s="120" t="s">
        <v>665</v>
      </c>
      <c r="B25" s="120" t="s">
        <v>666</v>
      </c>
      <c r="C25" s="121" t="s">
        <v>648</v>
      </c>
      <c r="D25" s="122">
        <v>0.45</v>
      </c>
      <c r="E25" s="26">
        <f t="shared" si="0"/>
        <v>1.8000000000000002E-2</v>
      </c>
      <c r="F25" s="34"/>
      <c r="G25" s="123">
        <v>7.0887868722</v>
      </c>
      <c r="H25" s="36">
        <f t="shared" si="1"/>
        <v>3.1899540924900003</v>
      </c>
      <c r="I25" s="123">
        <f t="shared" si="2"/>
        <v>0.1275981636996</v>
      </c>
      <c r="J25" s="27"/>
      <c r="K25" s="28">
        <f t="shared" si="3"/>
        <v>3.3175522561896003</v>
      </c>
    </row>
    <row r="26" spans="1:11" ht="25.5">
      <c r="A26" s="120" t="s">
        <v>667</v>
      </c>
      <c r="B26" s="120" t="s">
        <v>647</v>
      </c>
      <c r="C26" s="121" t="s">
        <v>648</v>
      </c>
      <c r="D26" s="122">
        <v>13.13</v>
      </c>
      <c r="E26" s="26">
        <f t="shared" si="0"/>
        <v>0.5252</v>
      </c>
      <c r="F26" s="34"/>
      <c r="G26" s="123">
        <v>1045.7677122696</v>
      </c>
      <c r="H26" s="36">
        <f t="shared" si="1"/>
        <v>13730.930062099849</v>
      </c>
      <c r="I26" s="123">
        <f t="shared" si="2"/>
        <v>549.23720248399388</v>
      </c>
      <c r="J26" s="27"/>
      <c r="K26" s="28">
        <f t="shared" si="3"/>
        <v>14280.167264583843</v>
      </c>
    </row>
    <row r="27" spans="1:11" ht="25.5">
      <c r="A27" s="120" t="s">
        <v>668</v>
      </c>
      <c r="B27" s="120" t="s">
        <v>650</v>
      </c>
      <c r="C27" s="121" t="s">
        <v>651</v>
      </c>
      <c r="D27" s="122">
        <v>262.70999999999998</v>
      </c>
      <c r="E27" s="26">
        <f t="shared" si="0"/>
        <v>10.5084</v>
      </c>
      <c r="F27" s="34"/>
      <c r="G27" s="123">
        <v>1.8429641316000001</v>
      </c>
      <c r="H27" s="36">
        <f t="shared" si="1"/>
        <v>484.16510701263599</v>
      </c>
      <c r="I27" s="123">
        <f t="shared" si="2"/>
        <v>19.366604280505442</v>
      </c>
      <c r="J27" s="27"/>
      <c r="K27" s="28">
        <f t="shared" si="3"/>
        <v>503.53171129314143</v>
      </c>
    </row>
    <row r="28" spans="1:11">
      <c r="A28" s="119" t="s">
        <v>669</v>
      </c>
      <c r="B28" s="119" t="s">
        <v>670</v>
      </c>
      <c r="C28" s="24"/>
      <c r="D28" s="25">
        <v>1</v>
      </c>
      <c r="E28" s="26">
        <f t="shared" si="0"/>
        <v>0.04</v>
      </c>
      <c r="F28" s="34"/>
      <c r="G28" s="124"/>
      <c r="H28" s="36"/>
      <c r="I28" s="123"/>
      <c r="J28" s="27"/>
      <c r="K28" s="28"/>
    </row>
    <row r="29" spans="1:11" ht="25.5">
      <c r="A29" s="120" t="s">
        <v>671</v>
      </c>
      <c r="B29" s="120" t="s">
        <v>664</v>
      </c>
      <c r="C29" s="121" t="s">
        <v>648</v>
      </c>
      <c r="D29" s="122">
        <v>25.29</v>
      </c>
      <c r="E29" s="26">
        <f t="shared" si="0"/>
        <v>1.0116000000000001</v>
      </c>
      <c r="F29" s="34"/>
      <c r="G29" s="123">
        <v>90.004104518399998</v>
      </c>
      <c r="H29" s="36">
        <f t="shared" si="1"/>
        <v>2276.2038032703358</v>
      </c>
      <c r="I29" s="123">
        <f t="shared" si="2"/>
        <v>91.048152130813449</v>
      </c>
      <c r="J29" s="27"/>
      <c r="K29" s="28">
        <f t="shared" si="3"/>
        <v>2367.2519554011492</v>
      </c>
    </row>
    <row r="30" spans="1:11" ht="38.25">
      <c r="A30" s="120" t="s">
        <v>672</v>
      </c>
      <c r="B30" s="120" t="s">
        <v>666</v>
      </c>
      <c r="C30" s="121" t="s">
        <v>648</v>
      </c>
      <c r="D30" s="122">
        <v>25.29</v>
      </c>
      <c r="E30" s="26">
        <f t="shared" si="0"/>
        <v>1.0116000000000001</v>
      </c>
      <c r="F30" s="34"/>
      <c r="G30" s="123">
        <v>7.0887868722</v>
      </c>
      <c r="H30" s="36">
        <f t="shared" si="1"/>
        <v>179.275419997938</v>
      </c>
      <c r="I30" s="123">
        <f t="shared" si="2"/>
        <v>7.1710167999175205</v>
      </c>
      <c r="J30" s="27"/>
      <c r="K30" s="28">
        <f t="shared" si="3"/>
        <v>186.44643679785551</v>
      </c>
    </row>
    <row r="31" spans="1:11" ht="25.5">
      <c r="A31" s="120" t="s">
        <v>673</v>
      </c>
      <c r="B31" s="120" t="s">
        <v>674</v>
      </c>
      <c r="C31" s="121" t="s">
        <v>648</v>
      </c>
      <c r="D31" s="122">
        <v>9.32</v>
      </c>
      <c r="E31" s="26">
        <f t="shared" si="0"/>
        <v>0.37280000000000002</v>
      </c>
      <c r="F31" s="34"/>
      <c r="G31" s="123">
        <v>113.40854443800001</v>
      </c>
      <c r="H31" s="36">
        <f t="shared" si="1"/>
        <v>1056.96763416216</v>
      </c>
      <c r="I31" s="123">
        <f t="shared" si="2"/>
        <v>42.278705366486406</v>
      </c>
      <c r="J31" s="27"/>
      <c r="K31" s="28">
        <f t="shared" si="3"/>
        <v>1099.2463395286463</v>
      </c>
    </row>
    <row r="32" spans="1:11" ht="38.25">
      <c r="A32" s="120" t="s">
        <v>675</v>
      </c>
      <c r="B32" s="120" t="s">
        <v>598</v>
      </c>
      <c r="C32" s="121" t="s">
        <v>648</v>
      </c>
      <c r="D32" s="122">
        <v>65.2</v>
      </c>
      <c r="E32" s="26">
        <f t="shared" si="0"/>
        <v>2.6080000000000001</v>
      </c>
      <c r="F32" s="34"/>
      <c r="G32" s="123">
        <v>482.90478454799995</v>
      </c>
      <c r="H32" s="36">
        <f t="shared" si="1"/>
        <v>31485.391952529597</v>
      </c>
      <c r="I32" s="123">
        <f t="shared" si="2"/>
        <v>1259.4156781011839</v>
      </c>
      <c r="J32" s="27"/>
      <c r="K32" s="28">
        <f t="shared" si="3"/>
        <v>32744.807630630781</v>
      </c>
    </row>
    <row r="33" spans="1:11">
      <c r="A33" s="119" t="s">
        <v>676</v>
      </c>
      <c r="B33" s="119" t="s">
        <v>677</v>
      </c>
      <c r="C33" s="24"/>
      <c r="D33" s="25">
        <v>1</v>
      </c>
      <c r="E33" s="26">
        <f t="shared" si="0"/>
        <v>0.04</v>
      </c>
      <c r="F33" s="34"/>
      <c r="G33" s="124"/>
      <c r="H33" s="36"/>
      <c r="I33" s="123"/>
      <c r="J33" s="27"/>
      <c r="K33" s="28"/>
    </row>
    <row r="34" spans="1:11" ht="38.25">
      <c r="A34" s="120" t="s">
        <v>678</v>
      </c>
      <c r="B34" s="120" t="s">
        <v>679</v>
      </c>
      <c r="C34" s="121" t="s">
        <v>62</v>
      </c>
      <c r="D34" s="122">
        <v>72.540000000000006</v>
      </c>
      <c r="E34" s="26">
        <f t="shared" si="0"/>
        <v>2.9016000000000002</v>
      </c>
      <c r="F34" s="34"/>
      <c r="G34" s="123">
        <v>27.608325422400004</v>
      </c>
      <c r="H34" s="36">
        <f t="shared" si="1"/>
        <v>2002.7079261408965</v>
      </c>
      <c r="I34" s="123">
        <f t="shared" si="2"/>
        <v>80.108317045635857</v>
      </c>
      <c r="J34" s="27"/>
      <c r="K34" s="28">
        <f t="shared" si="3"/>
        <v>2082.8162431865321</v>
      </c>
    </row>
    <row r="35" spans="1:11">
      <c r="A35" s="119" t="s">
        <v>680</v>
      </c>
      <c r="B35" s="119" t="s">
        <v>681</v>
      </c>
      <c r="C35" s="24"/>
      <c r="D35" s="25">
        <v>1</v>
      </c>
      <c r="E35" s="26">
        <f t="shared" si="0"/>
        <v>0.04</v>
      </c>
      <c r="F35" s="34"/>
      <c r="G35" s="124"/>
      <c r="H35" s="36"/>
      <c r="I35" s="123"/>
      <c r="J35" s="27"/>
      <c r="K35" s="28"/>
    </row>
    <row r="36" spans="1:11" ht="51">
      <c r="A36" s="120" t="s">
        <v>682</v>
      </c>
      <c r="B36" s="120" t="s">
        <v>683</v>
      </c>
      <c r="C36" s="121" t="s">
        <v>595</v>
      </c>
      <c r="D36" s="122">
        <v>2</v>
      </c>
      <c r="E36" s="26">
        <f t="shared" si="0"/>
        <v>0.08</v>
      </c>
      <c r="F36" s="34"/>
      <c r="G36" s="123">
        <v>5.9444627381999995</v>
      </c>
      <c r="H36" s="36">
        <f t="shared" si="1"/>
        <v>11.888925476399999</v>
      </c>
      <c r="I36" s="123">
        <f t="shared" si="2"/>
        <v>0.47555701905599995</v>
      </c>
      <c r="J36" s="27"/>
      <c r="K36" s="28">
        <f t="shared" si="3"/>
        <v>12.364482495455999</v>
      </c>
    </row>
    <row r="37" spans="1:11" ht="25.5">
      <c r="A37" s="120" t="s">
        <v>684</v>
      </c>
      <c r="B37" s="120" t="s">
        <v>664</v>
      </c>
      <c r="C37" s="121" t="s">
        <v>648</v>
      </c>
      <c r="D37" s="122">
        <v>11.45</v>
      </c>
      <c r="E37" s="26">
        <f t="shared" si="0"/>
        <v>0.45799999999999996</v>
      </c>
      <c r="F37" s="34"/>
      <c r="G37" s="123">
        <v>90.004104518399998</v>
      </c>
      <c r="H37" s="36">
        <f t="shared" si="1"/>
        <v>1030.5469967356798</v>
      </c>
      <c r="I37" s="123">
        <f t="shared" si="2"/>
        <v>41.221879869427198</v>
      </c>
      <c r="J37" s="27"/>
      <c r="K37" s="28">
        <f t="shared" si="3"/>
        <v>1071.7688766051069</v>
      </c>
    </row>
    <row r="38" spans="1:11" ht="38.25">
      <c r="A38" s="120" t="s">
        <v>685</v>
      </c>
      <c r="B38" s="120" t="s">
        <v>666</v>
      </c>
      <c r="C38" s="121" t="s">
        <v>648</v>
      </c>
      <c r="D38" s="122">
        <v>11.45</v>
      </c>
      <c r="E38" s="26">
        <f t="shared" si="0"/>
        <v>0.45799999999999996</v>
      </c>
      <c r="F38" s="34"/>
      <c r="G38" s="123">
        <v>7.0887868722</v>
      </c>
      <c r="H38" s="36">
        <f t="shared" si="1"/>
        <v>81.166609686689995</v>
      </c>
      <c r="I38" s="123">
        <f t="shared" si="2"/>
        <v>3.2466643874675998</v>
      </c>
      <c r="J38" s="27"/>
      <c r="K38" s="28">
        <f t="shared" si="3"/>
        <v>84.413274074157599</v>
      </c>
    </row>
    <row r="39" spans="1:11" ht="25.5">
      <c r="A39" s="120" t="s">
        <v>686</v>
      </c>
      <c r="B39" s="120" t="s">
        <v>674</v>
      </c>
      <c r="C39" s="121" t="s">
        <v>648</v>
      </c>
      <c r="D39" s="122">
        <v>10.93</v>
      </c>
      <c r="E39" s="26">
        <f t="shared" si="0"/>
        <v>0.43719999999999998</v>
      </c>
      <c r="F39" s="34"/>
      <c r="G39" s="123">
        <v>113.40854443800001</v>
      </c>
      <c r="H39" s="36">
        <f t="shared" si="1"/>
        <v>1239.5553907073399</v>
      </c>
      <c r="I39" s="123">
        <f t="shared" si="2"/>
        <v>49.582215628293604</v>
      </c>
      <c r="J39" s="27"/>
      <c r="K39" s="28">
        <f t="shared" si="3"/>
        <v>1289.1376063356336</v>
      </c>
    </row>
    <row r="40" spans="1:11" ht="38.25">
      <c r="A40" s="120" t="s">
        <v>687</v>
      </c>
      <c r="B40" s="120" t="s">
        <v>598</v>
      </c>
      <c r="C40" s="121" t="s">
        <v>648</v>
      </c>
      <c r="D40" s="122">
        <v>11.71</v>
      </c>
      <c r="E40" s="26">
        <f t="shared" si="0"/>
        <v>0.46840000000000004</v>
      </c>
      <c r="F40" s="34"/>
      <c r="G40" s="123">
        <v>482.90478454799995</v>
      </c>
      <c r="H40" s="36">
        <f t="shared" si="1"/>
        <v>5654.8150270570795</v>
      </c>
      <c r="I40" s="123">
        <f t="shared" si="2"/>
        <v>226.1926010822832</v>
      </c>
      <c r="J40" s="27"/>
      <c r="K40" s="28">
        <f t="shared" si="3"/>
        <v>5881.0076281393631</v>
      </c>
    </row>
    <row r="41" spans="1:11" ht="25.5">
      <c r="A41" s="120" t="s">
        <v>688</v>
      </c>
      <c r="B41" s="120" t="s">
        <v>689</v>
      </c>
      <c r="C41" s="121" t="s">
        <v>62</v>
      </c>
      <c r="D41" s="122">
        <v>8</v>
      </c>
      <c r="E41" s="26">
        <f t="shared" si="0"/>
        <v>0.32</v>
      </c>
      <c r="F41" s="34"/>
      <c r="G41" s="123">
        <v>127.6945278372</v>
      </c>
      <c r="H41" s="36">
        <f t="shared" si="1"/>
        <v>1021.5562226976</v>
      </c>
      <c r="I41" s="123">
        <f t="shared" si="2"/>
        <v>40.862248907904004</v>
      </c>
      <c r="J41" s="27"/>
      <c r="K41" s="28">
        <f t="shared" si="3"/>
        <v>1062.418471605504</v>
      </c>
    </row>
    <row r="42" spans="1:11">
      <c r="A42" s="119" t="s">
        <v>690</v>
      </c>
      <c r="B42" s="119" t="s">
        <v>691</v>
      </c>
      <c r="C42" s="24"/>
      <c r="D42" s="25">
        <v>1</v>
      </c>
      <c r="E42" s="26">
        <f t="shared" si="0"/>
        <v>0.04</v>
      </c>
      <c r="F42" s="34"/>
      <c r="G42" s="124"/>
      <c r="H42" s="36"/>
      <c r="I42" s="123"/>
      <c r="J42" s="27"/>
      <c r="K42" s="28"/>
    </row>
    <row r="43" spans="1:11" ht="51">
      <c r="A43" s="120" t="s">
        <v>692</v>
      </c>
      <c r="B43" s="120" t="s">
        <v>683</v>
      </c>
      <c r="C43" s="121" t="s">
        <v>595</v>
      </c>
      <c r="D43" s="122">
        <v>1</v>
      </c>
      <c r="E43" s="26">
        <f t="shared" si="0"/>
        <v>0.04</v>
      </c>
      <c r="F43" s="34"/>
      <c r="G43" s="123">
        <v>5.9444627381999995</v>
      </c>
      <c r="H43" s="36">
        <f t="shared" si="1"/>
        <v>5.9444627381999995</v>
      </c>
      <c r="I43" s="123">
        <f t="shared" si="2"/>
        <v>0.23777850952799998</v>
      </c>
      <c r="J43" s="27"/>
      <c r="K43" s="28">
        <f t="shared" si="3"/>
        <v>6.1822412477279993</v>
      </c>
    </row>
    <row r="44" spans="1:11" ht="25.5">
      <c r="A44" s="120" t="s">
        <v>693</v>
      </c>
      <c r="B44" s="120" t="s">
        <v>664</v>
      </c>
      <c r="C44" s="121" t="s">
        <v>648</v>
      </c>
      <c r="D44" s="122">
        <v>1.01</v>
      </c>
      <c r="E44" s="26">
        <f t="shared" si="0"/>
        <v>4.0399999999999998E-2</v>
      </c>
      <c r="F44" s="34"/>
      <c r="G44" s="123">
        <v>90.004104518399998</v>
      </c>
      <c r="H44" s="36">
        <f t="shared" si="1"/>
        <v>90.904145563583995</v>
      </c>
      <c r="I44" s="123">
        <f t="shared" si="2"/>
        <v>3.6361658225433597</v>
      </c>
      <c r="J44" s="27"/>
      <c r="K44" s="28">
        <f t="shared" si="3"/>
        <v>94.540311386127357</v>
      </c>
    </row>
    <row r="45" spans="1:11" ht="38.25">
      <c r="A45" s="120" t="s">
        <v>694</v>
      </c>
      <c r="B45" s="120" t="s">
        <v>666</v>
      </c>
      <c r="C45" s="121" t="s">
        <v>648</v>
      </c>
      <c r="D45" s="122">
        <v>1.01</v>
      </c>
      <c r="E45" s="26">
        <f t="shared" si="0"/>
        <v>4.0399999999999998E-2</v>
      </c>
      <c r="F45" s="34"/>
      <c r="G45" s="123">
        <v>7.0887868722</v>
      </c>
      <c r="H45" s="36">
        <f t="shared" si="1"/>
        <v>7.1596747409220001</v>
      </c>
      <c r="I45" s="123">
        <f t="shared" si="2"/>
        <v>0.28638698963687997</v>
      </c>
      <c r="J45" s="27"/>
      <c r="K45" s="28">
        <f t="shared" si="3"/>
        <v>7.4460617305588803</v>
      </c>
    </row>
    <row r="46" spans="1:11" ht="25.5">
      <c r="A46" s="120" t="s">
        <v>695</v>
      </c>
      <c r="B46" s="120" t="s">
        <v>674</v>
      </c>
      <c r="C46" s="121" t="s">
        <v>648</v>
      </c>
      <c r="D46" s="122">
        <v>0.2</v>
      </c>
      <c r="E46" s="26">
        <f t="shared" si="0"/>
        <v>8.0000000000000002E-3</v>
      </c>
      <c r="F46" s="34"/>
      <c r="G46" s="123">
        <v>113.40854443800001</v>
      </c>
      <c r="H46" s="36">
        <f t="shared" si="1"/>
        <v>22.681708887600003</v>
      </c>
      <c r="I46" s="123">
        <f t="shared" si="2"/>
        <v>0.90726835550400009</v>
      </c>
      <c r="J46" s="27"/>
      <c r="K46" s="28">
        <f t="shared" si="3"/>
        <v>23.588977243104004</v>
      </c>
    </row>
    <row r="47" spans="1:11" ht="38.25">
      <c r="A47" s="120" t="s">
        <v>696</v>
      </c>
      <c r="B47" s="120" t="s">
        <v>598</v>
      </c>
      <c r="C47" s="121" t="s">
        <v>648</v>
      </c>
      <c r="D47" s="122">
        <v>1.41</v>
      </c>
      <c r="E47" s="26">
        <f t="shared" si="0"/>
        <v>5.6399999999999999E-2</v>
      </c>
      <c r="F47" s="34"/>
      <c r="G47" s="123">
        <v>482.90478454799995</v>
      </c>
      <c r="H47" s="36">
        <f t="shared" si="1"/>
        <v>680.89574621267991</v>
      </c>
      <c r="I47" s="123">
        <f t="shared" si="2"/>
        <v>27.235829848507198</v>
      </c>
      <c r="J47" s="27"/>
      <c r="K47" s="28">
        <f t="shared" si="3"/>
        <v>708.13157606118716</v>
      </c>
    </row>
    <row r="48" spans="1:11" ht="25.5">
      <c r="A48" s="120" t="s">
        <v>697</v>
      </c>
      <c r="B48" s="120" t="s">
        <v>689</v>
      </c>
      <c r="C48" s="121" t="s">
        <v>62</v>
      </c>
      <c r="D48" s="122">
        <v>1.5</v>
      </c>
      <c r="E48" s="26">
        <f t="shared" si="0"/>
        <v>0.06</v>
      </c>
      <c r="F48" s="34"/>
      <c r="G48" s="123">
        <v>127.6945278372</v>
      </c>
      <c r="H48" s="36">
        <f t="shared" si="1"/>
        <v>191.54179175580001</v>
      </c>
      <c r="I48" s="123">
        <f t="shared" si="2"/>
        <v>7.6616716702319998</v>
      </c>
      <c r="J48" s="27"/>
      <c r="K48" s="28">
        <f t="shared" si="3"/>
        <v>199.20346342603202</v>
      </c>
    </row>
    <row r="49" spans="8:11" ht="15">
      <c r="K49" s="101">
        <f>SUM(K12:K48)</f>
        <v>706465.20717623504</v>
      </c>
    </row>
    <row r="50" spans="8:11">
      <c r="H50" t="s">
        <v>939</v>
      </c>
    </row>
    <row r="54" spans="8:11">
      <c r="H54" s="134"/>
      <c r="I54" s="134"/>
    </row>
    <row r="55" spans="8:11" ht="15">
      <c r="H55" s="95" t="s">
        <v>940</v>
      </c>
    </row>
    <row r="56" spans="8:11">
      <c r="H56" s="161" t="s">
        <v>941</v>
      </c>
      <c r="I56" s="161"/>
    </row>
    <row r="57" spans="8:11">
      <c r="H57" s="161" t="s">
        <v>942</v>
      </c>
      <c r="I57" s="161"/>
    </row>
  </sheetData>
  <mergeCells count="17">
    <mergeCell ref="E7:K7"/>
    <mergeCell ref="H56:I56"/>
    <mergeCell ref="H57:I57"/>
    <mergeCell ref="A2:K2"/>
    <mergeCell ref="A1:B1"/>
    <mergeCell ref="C1:K1"/>
    <mergeCell ref="A3:K3"/>
    <mergeCell ref="A4:B8"/>
    <mergeCell ref="C4:D4"/>
    <mergeCell ref="E4:K4"/>
    <mergeCell ref="C5:D5"/>
    <mergeCell ref="E5:K5"/>
    <mergeCell ref="C8:D8"/>
    <mergeCell ref="E8:K8"/>
    <mergeCell ref="C6:D6"/>
    <mergeCell ref="E6:K6"/>
    <mergeCell ref="C7:D7"/>
  </mergeCells>
  <conditionalFormatting sqref="A11:B14">
    <cfRule type="expression" dxfId="19" priority="9" stopIfTrue="1">
      <formula>$C11=1</formula>
    </cfRule>
    <cfRule type="expression" dxfId="18" priority="10" stopIfTrue="1">
      <formula>OR($C11=0,$C11=2,$C11=3,$C11=4)</formula>
    </cfRule>
  </conditionalFormatting>
  <conditionalFormatting sqref="A17:B47">
    <cfRule type="expression" dxfId="17" priority="7" stopIfTrue="1">
      <formula>$C17=1</formula>
    </cfRule>
    <cfRule type="expression" dxfId="16" priority="8" stopIfTrue="1">
      <formula>OR($C17=0,$C17=2,$C17=3,$C17=4)</formula>
    </cfRule>
  </conditionalFormatting>
  <conditionalFormatting sqref="C11:C14">
    <cfRule type="expression" dxfId="15" priority="5" stopIfTrue="1">
      <formula>$C11=1</formula>
    </cfRule>
    <cfRule type="expression" dxfId="14" priority="6" stopIfTrue="1">
      <formula>OR($C11=0,$C11=2,$C11=3,$C11=4)</formula>
    </cfRule>
  </conditionalFormatting>
  <conditionalFormatting sqref="C17:D47">
    <cfRule type="expression" dxfId="13" priority="1" stopIfTrue="1">
      <formula>$C17=1</formula>
    </cfRule>
    <cfRule type="expression" dxfId="12" priority="2" stopIfTrue="1">
      <formula>OR($C17=0,$C17=2,$C17=3,$C17=4)</formula>
    </cfRule>
  </conditionalFormatting>
  <conditionalFormatting sqref="D12:D14">
    <cfRule type="expression" dxfId="11" priority="3" stopIfTrue="1">
      <formula>$C12=1</formula>
    </cfRule>
    <cfRule type="expression" dxfId="10" priority="4" stopIfTrue="1">
      <formula>OR($C12=0,$C12=2,$C12=3,$C12=4)</formula>
    </cfRule>
  </conditionalFormatting>
  <dataValidations count="1">
    <dataValidation allowBlank="1" showInputMessage="1" showErrorMessage="1" prompt="A entrada de quantidades é feita na coluna AJ se acompanhamento por BM, ou na aba &quot;Memória de Cálculo/PLQ&quot; se acompanhamento por PLE." sqref="D12:D47"/>
  </dataValidations>
  <pageMargins left="0.511811024" right="0.511811024" top="0.78740157499999996" bottom="0.78740157499999996" header="0.31496062000000002" footer="0.31496062000000002"/>
  <pageSetup paperSize="9" scale="7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9"/>
  <sheetViews>
    <sheetView tabSelected="1" topLeftCell="C253" workbookViewId="0">
      <selection sqref="A1:K229"/>
    </sheetView>
  </sheetViews>
  <sheetFormatPr defaultRowHeight="14.25"/>
  <cols>
    <col min="2" max="2" width="31.125" customWidth="1"/>
    <col min="4" max="4" width="12.25" customWidth="1"/>
    <col min="5" max="5" width="12.875" customWidth="1"/>
    <col min="6" max="6" width="13.625" customWidth="1"/>
    <col min="7" max="7" width="15.875" customWidth="1"/>
    <col min="8" max="8" width="19.875" customWidth="1"/>
    <col min="9" max="9" width="17" customWidth="1"/>
    <col min="10" max="10" width="15.125" customWidth="1"/>
    <col min="11" max="11" width="18.375" customWidth="1"/>
  </cols>
  <sheetData>
    <row r="1" spans="1:11" ht="123" customHeight="1">
      <c r="A1" s="135" t="e" vm="1">
        <v>#VALUE!</v>
      </c>
      <c r="B1" s="136"/>
      <c r="C1" s="137" t="s">
        <v>67</v>
      </c>
      <c r="D1" s="138"/>
      <c r="E1" s="138"/>
      <c r="F1" s="138"/>
      <c r="G1" s="138"/>
      <c r="H1" s="138"/>
      <c r="I1" s="138"/>
      <c r="J1" s="138"/>
      <c r="K1" s="139"/>
    </row>
    <row r="2" spans="1:11" ht="23.25">
      <c r="A2" s="149" t="s">
        <v>89</v>
      </c>
      <c r="B2" s="150"/>
      <c r="C2" s="150"/>
      <c r="D2" s="150"/>
      <c r="E2" s="150"/>
      <c r="F2" s="150"/>
      <c r="G2" s="150"/>
      <c r="H2" s="150"/>
      <c r="I2" s="150"/>
      <c r="J2" s="150"/>
      <c r="K2" s="151"/>
    </row>
    <row r="3" spans="1:11" ht="76.5" customHeight="1" thickBot="1">
      <c r="A3" s="152" t="s">
        <v>698</v>
      </c>
      <c r="B3" s="153"/>
      <c r="C3" s="153"/>
      <c r="D3" s="153"/>
      <c r="E3" s="153"/>
      <c r="F3" s="153"/>
      <c r="G3" s="153"/>
      <c r="H3" s="153"/>
      <c r="I3" s="153"/>
      <c r="J3" s="153"/>
      <c r="K3" s="154"/>
    </row>
    <row r="4" spans="1:11" ht="15">
      <c r="A4" s="155"/>
      <c r="B4" s="156"/>
      <c r="C4" s="165" t="s">
        <v>16</v>
      </c>
      <c r="D4" s="165"/>
      <c r="E4" s="141" t="s">
        <v>699</v>
      </c>
      <c r="F4" s="142"/>
      <c r="G4" s="142"/>
      <c r="H4" s="142"/>
      <c r="I4" s="142"/>
      <c r="J4" s="142"/>
      <c r="K4" s="143"/>
    </row>
    <row r="5" spans="1:11" ht="15">
      <c r="A5" s="157"/>
      <c r="B5" s="158"/>
      <c r="C5" s="144" t="s">
        <v>17</v>
      </c>
      <c r="D5" s="145"/>
      <c r="E5" s="146" t="s">
        <v>700</v>
      </c>
      <c r="F5" s="147"/>
      <c r="G5" s="147"/>
      <c r="H5" s="147"/>
      <c r="I5" s="147"/>
      <c r="J5" s="147"/>
      <c r="K5" s="148"/>
    </row>
    <row r="6" spans="1:11" ht="15">
      <c r="A6" s="157"/>
      <c r="B6" s="158"/>
      <c r="C6" s="144" t="s">
        <v>94</v>
      </c>
      <c r="D6" s="145"/>
      <c r="E6" s="146" t="s">
        <v>701</v>
      </c>
      <c r="F6" s="147"/>
      <c r="G6" s="147"/>
      <c r="H6" s="147"/>
      <c r="I6" s="147"/>
      <c r="J6" s="147"/>
      <c r="K6" s="148"/>
    </row>
    <row r="7" spans="1:11" ht="15">
      <c r="A7" s="157"/>
      <c r="B7" s="158"/>
      <c r="C7" s="144" t="s">
        <v>95</v>
      </c>
      <c r="D7" s="145"/>
      <c r="E7" s="146" t="s">
        <v>702</v>
      </c>
      <c r="F7" s="147"/>
      <c r="G7" s="147"/>
      <c r="H7" s="147"/>
      <c r="I7" s="147"/>
      <c r="J7" s="147"/>
      <c r="K7" s="148"/>
    </row>
    <row r="8" spans="1:11" ht="15">
      <c r="A8" s="159"/>
      <c r="B8" s="160"/>
      <c r="C8" s="144" t="s">
        <v>18</v>
      </c>
      <c r="D8" s="145"/>
      <c r="E8" s="146" t="s">
        <v>943</v>
      </c>
      <c r="F8" s="147"/>
      <c r="G8" s="147"/>
      <c r="H8" s="147"/>
      <c r="I8" s="147"/>
      <c r="J8" s="147"/>
      <c r="K8" s="148"/>
    </row>
    <row r="9" spans="1:11" ht="15">
      <c r="A9" s="3" t="s">
        <v>0</v>
      </c>
      <c r="B9" s="1" t="s">
        <v>1</v>
      </c>
      <c r="C9" s="1" t="s">
        <v>5</v>
      </c>
      <c r="D9" s="1" t="s">
        <v>2</v>
      </c>
      <c r="E9" s="1" t="s">
        <v>3</v>
      </c>
      <c r="F9" s="1" t="s">
        <v>4</v>
      </c>
      <c r="G9" s="1" t="s">
        <v>19</v>
      </c>
      <c r="H9" s="1" t="s">
        <v>20</v>
      </c>
      <c r="I9" s="1" t="s">
        <v>21</v>
      </c>
      <c r="J9" s="1" t="s">
        <v>22</v>
      </c>
      <c r="K9" s="4" t="s">
        <v>23</v>
      </c>
    </row>
    <row r="10" spans="1:11">
      <c r="A10" s="125">
        <v>1</v>
      </c>
      <c r="B10" s="19" t="s">
        <v>703</v>
      </c>
      <c r="C10" s="24"/>
      <c r="D10" s="25"/>
      <c r="E10" s="26"/>
      <c r="F10" s="27"/>
      <c r="G10" s="27"/>
      <c r="H10" s="27"/>
      <c r="I10" s="28"/>
      <c r="J10" s="28"/>
      <c r="K10" s="28"/>
    </row>
    <row r="11" spans="1:11">
      <c r="A11" s="126" t="s">
        <v>11</v>
      </c>
      <c r="B11" s="6" t="s">
        <v>6</v>
      </c>
      <c r="C11" s="24"/>
      <c r="D11" s="25"/>
      <c r="E11" s="26"/>
      <c r="F11" s="27"/>
      <c r="G11" s="28"/>
      <c r="H11" s="27"/>
      <c r="I11" s="28"/>
      <c r="J11" s="28"/>
      <c r="K11" s="28"/>
    </row>
    <row r="12" spans="1:11">
      <c r="A12" s="30" t="s">
        <v>12</v>
      </c>
      <c r="B12" s="30" t="s">
        <v>704</v>
      </c>
      <c r="C12" s="127" t="s">
        <v>8</v>
      </c>
      <c r="D12" s="128">
        <v>14.5</v>
      </c>
      <c r="E12" s="26"/>
      <c r="F12" s="34"/>
      <c r="G12" s="129">
        <v>16.88</v>
      </c>
      <c r="H12" s="36">
        <f>TRUNC(((D12-F12)*G12),2)</f>
        <v>244.76</v>
      </c>
      <c r="I12" s="123">
        <f>E12*G12</f>
        <v>0</v>
      </c>
      <c r="J12" s="28"/>
      <c r="K12" s="28">
        <f>H12+I12</f>
        <v>244.76</v>
      </c>
    </row>
    <row r="13" spans="1:11" ht="63.75">
      <c r="A13" s="30" t="s">
        <v>13</v>
      </c>
      <c r="B13" s="130" t="s">
        <v>705</v>
      </c>
      <c r="C13" s="127" t="s">
        <v>9</v>
      </c>
      <c r="D13" s="128">
        <v>0.98</v>
      </c>
      <c r="E13" s="26"/>
      <c r="F13" s="34"/>
      <c r="G13" s="129">
        <v>73.819999999999993</v>
      </c>
      <c r="H13" s="36">
        <f t="shared" ref="H13:H76" si="0">TRUNC(((D13-F13)*G13),2)</f>
        <v>72.34</v>
      </c>
      <c r="I13" s="123">
        <f t="shared" ref="I13:I48" si="1">E13*G13</f>
        <v>0</v>
      </c>
      <c r="J13" s="28"/>
      <c r="K13" s="28">
        <f t="shared" ref="K13:K76" si="2">H13+I13</f>
        <v>72.34</v>
      </c>
    </row>
    <row r="14" spans="1:11">
      <c r="A14" s="30" t="s">
        <v>14</v>
      </c>
      <c r="B14" s="30" t="s">
        <v>706</v>
      </c>
      <c r="C14" s="127" t="s">
        <v>8</v>
      </c>
      <c r="D14" s="128">
        <v>2</v>
      </c>
      <c r="E14" s="26"/>
      <c r="F14" s="34"/>
      <c r="G14" s="129">
        <v>32.18</v>
      </c>
      <c r="H14" s="36">
        <f t="shared" si="0"/>
        <v>64.36</v>
      </c>
      <c r="I14" s="123">
        <f t="shared" si="1"/>
        <v>0</v>
      </c>
      <c r="J14" s="28"/>
      <c r="K14" s="28">
        <f t="shared" si="2"/>
        <v>64.36</v>
      </c>
    </row>
    <row r="15" spans="1:11">
      <c r="A15" s="30" t="s">
        <v>15</v>
      </c>
      <c r="B15" s="30" t="s">
        <v>7</v>
      </c>
      <c r="C15" s="127" t="s">
        <v>8</v>
      </c>
      <c r="D15" s="128">
        <v>2</v>
      </c>
      <c r="E15" s="26"/>
      <c r="F15" s="34"/>
      <c r="G15" s="129">
        <v>916.55</v>
      </c>
      <c r="H15" s="36">
        <f t="shared" si="0"/>
        <v>1833.1</v>
      </c>
      <c r="I15" s="123">
        <f t="shared" si="1"/>
        <v>0</v>
      </c>
      <c r="J15" s="28"/>
      <c r="K15" s="28">
        <f t="shared" si="2"/>
        <v>1833.1</v>
      </c>
    </row>
    <row r="16" spans="1:11" ht="25.5">
      <c r="A16" s="30" t="s">
        <v>72</v>
      </c>
      <c r="B16" s="30" t="s">
        <v>707</v>
      </c>
      <c r="C16" s="127" t="s">
        <v>8</v>
      </c>
      <c r="D16" s="128">
        <v>2.9</v>
      </c>
      <c r="E16" s="26"/>
      <c r="F16" s="34"/>
      <c r="G16" s="129">
        <v>88.49</v>
      </c>
      <c r="H16" s="36">
        <f t="shared" si="0"/>
        <v>256.62</v>
      </c>
      <c r="I16" s="123">
        <f t="shared" si="1"/>
        <v>0</v>
      </c>
      <c r="J16" s="28"/>
      <c r="K16" s="28">
        <f t="shared" si="2"/>
        <v>256.62</v>
      </c>
    </row>
    <row r="17" spans="1:11" ht="51">
      <c r="A17" s="30" t="s">
        <v>73</v>
      </c>
      <c r="B17" s="130" t="s">
        <v>708</v>
      </c>
      <c r="C17" s="127" t="s">
        <v>9</v>
      </c>
      <c r="D17" s="128">
        <v>0.98</v>
      </c>
      <c r="E17" s="26"/>
      <c r="F17" s="34"/>
      <c r="G17" s="129">
        <v>118.2</v>
      </c>
      <c r="H17" s="36">
        <f t="shared" si="0"/>
        <v>115.83</v>
      </c>
      <c r="I17" s="123">
        <f t="shared" si="1"/>
        <v>0</v>
      </c>
      <c r="J17" s="28"/>
      <c r="K17" s="28">
        <f t="shared" si="2"/>
        <v>115.83</v>
      </c>
    </row>
    <row r="18" spans="1:11" ht="25.5">
      <c r="A18" s="30" t="s">
        <v>709</v>
      </c>
      <c r="B18" s="30" t="s">
        <v>710</v>
      </c>
      <c r="C18" s="131" t="s">
        <v>78</v>
      </c>
      <c r="D18" s="128">
        <v>1</v>
      </c>
      <c r="E18" s="26"/>
      <c r="F18" s="34"/>
      <c r="G18" s="129">
        <v>239.96</v>
      </c>
      <c r="H18" s="36">
        <f t="shared" si="0"/>
        <v>239.96</v>
      </c>
      <c r="I18" s="123"/>
      <c r="J18" s="28"/>
      <c r="K18" s="28">
        <f t="shared" si="2"/>
        <v>239.96</v>
      </c>
    </row>
    <row r="19" spans="1:11">
      <c r="A19" s="126" t="s">
        <v>42</v>
      </c>
      <c r="B19" s="6" t="s">
        <v>115</v>
      </c>
      <c r="C19" s="132"/>
      <c r="D19" s="132"/>
      <c r="E19" s="26"/>
      <c r="F19" s="34"/>
      <c r="G19" s="129">
        <v>0</v>
      </c>
      <c r="H19" s="36">
        <f t="shared" si="0"/>
        <v>0</v>
      </c>
      <c r="I19" s="123">
        <f t="shared" si="1"/>
        <v>0</v>
      </c>
      <c r="J19" s="28"/>
      <c r="K19" s="28">
        <f t="shared" si="2"/>
        <v>0</v>
      </c>
    </row>
    <row r="20" spans="1:11" ht="25.5">
      <c r="A20" s="30" t="s">
        <v>43</v>
      </c>
      <c r="B20" s="30" t="s">
        <v>33</v>
      </c>
      <c r="C20" s="127" t="s">
        <v>64</v>
      </c>
      <c r="D20" s="128">
        <v>18</v>
      </c>
      <c r="E20" s="26"/>
      <c r="F20" s="34"/>
      <c r="G20" s="129">
        <v>66.39</v>
      </c>
      <c r="H20" s="36">
        <f t="shared" si="0"/>
        <v>1195.02</v>
      </c>
      <c r="I20" s="123">
        <f t="shared" si="1"/>
        <v>0</v>
      </c>
      <c r="J20" s="28"/>
      <c r="K20" s="28">
        <f t="shared" si="2"/>
        <v>1195.02</v>
      </c>
    </row>
    <row r="21" spans="1:11" ht="63.75">
      <c r="A21" s="39" t="s">
        <v>44</v>
      </c>
      <c r="B21" s="30" t="s">
        <v>711</v>
      </c>
      <c r="C21" s="67" t="s">
        <v>9</v>
      </c>
      <c r="D21" s="68">
        <v>0.33</v>
      </c>
      <c r="E21" s="26"/>
      <c r="F21" s="34"/>
      <c r="G21" s="129">
        <v>132.43</v>
      </c>
      <c r="H21" s="36">
        <f t="shared" si="0"/>
        <v>43.7</v>
      </c>
      <c r="I21" s="123">
        <f t="shared" si="1"/>
        <v>0</v>
      </c>
      <c r="J21" s="28"/>
      <c r="K21" s="28">
        <f t="shared" si="2"/>
        <v>43.7</v>
      </c>
    </row>
    <row r="22" spans="1:11" ht="38.25">
      <c r="A22" s="30" t="s">
        <v>45</v>
      </c>
      <c r="B22" s="130" t="s">
        <v>712</v>
      </c>
      <c r="C22" s="127" t="s">
        <v>65</v>
      </c>
      <c r="D22" s="128">
        <v>13.86</v>
      </c>
      <c r="E22" s="26"/>
      <c r="F22" s="34"/>
      <c r="G22" s="129">
        <v>14.14</v>
      </c>
      <c r="H22" s="36">
        <f t="shared" si="0"/>
        <v>195.98</v>
      </c>
      <c r="I22" s="123">
        <f t="shared" si="1"/>
        <v>0</v>
      </c>
      <c r="J22" s="28"/>
      <c r="K22" s="28">
        <f t="shared" si="2"/>
        <v>195.98</v>
      </c>
    </row>
    <row r="23" spans="1:11" ht="25.5">
      <c r="A23" s="30" t="s">
        <v>713</v>
      </c>
      <c r="B23" s="30" t="s">
        <v>714</v>
      </c>
      <c r="C23" s="127" t="s">
        <v>65</v>
      </c>
      <c r="D23" s="128">
        <v>4.99</v>
      </c>
      <c r="E23" s="26"/>
      <c r="F23" s="34"/>
      <c r="G23" s="129">
        <v>10.92</v>
      </c>
      <c r="H23" s="36">
        <f t="shared" si="0"/>
        <v>54.49</v>
      </c>
      <c r="I23" s="123">
        <f t="shared" si="1"/>
        <v>0</v>
      </c>
      <c r="J23" s="28"/>
      <c r="K23" s="28">
        <f t="shared" si="2"/>
        <v>54.49</v>
      </c>
    </row>
    <row r="24" spans="1:11" ht="25.5">
      <c r="A24" s="30" t="s">
        <v>715</v>
      </c>
      <c r="B24" s="30" t="s">
        <v>716</v>
      </c>
      <c r="C24" s="127" t="s">
        <v>9</v>
      </c>
      <c r="D24" s="128">
        <v>0.33</v>
      </c>
      <c r="E24" s="26"/>
      <c r="F24" s="34"/>
      <c r="G24" s="129">
        <v>406.14</v>
      </c>
      <c r="H24" s="36">
        <f t="shared" si="0"/>
        <v>134.02000000000001</v>
      </c>
      <c r="I24" s="123">
        <f t="shared" si="1"/>
        <v>0</v>
      </c>
      <c r="J24" s="28"/>
      <c r="K24" s="28">
        <f t="shared" si="2"/>
        <v>134.02000000000001</v>
      </c>
    </row>
    <row r="25" spans="1:11" ht="63.75">
      <c r="A25" s="30" t="s">
        <v>717</v>
      </c>
      <c r="B25" s="130" t="s">
        <v>718</v>
      </c>
      <c r="C25" s="127" t="s">
        <v>8</v>
      </c>
      <c r="D25" s="128">
        <v>1.1000000000000001</v>
      </c>
      <c r="E25" s="26"/>
      <c r="F25" s="34"/>
      <c r="G25" s="129">
        <v>34.770000000000003</v>
      </c>
      <c r="H25" s="36">
        <f t="shared" si="0"/>
        <v>38.24</v>
      </c>
      <c r="I25" s="123">
        <f t="shared" si="1"/>
        <v>0</v>
      </c>
      <c r="J25" s="28"/>
      <c r="K25" s="28">
        <f t="shared" si="2"/>
        <v>38.24</v>
      </c>
    </row>
    <row r="26" spans="1:11">
      <c r="A26" s="126" t="s">
        <v>46</v>
      </c>
      <c r="B26" s="6" t="s">
        <v>719</v>
      </c>
      <c r="C26" s="132"/>
      <c r="D26" s="132"/>
      <c r="E26" s="26"/>
      <c r="F26" s="34"/>
      <c r="G26" s="129">
        <v>0</v>
      </c>
      <c r="H26" s="36">
        <f t="shared" si="0"/>
        <v>0</v>
      </c>
      <c r="I26" s="123">
        <f t="shared" si="1"/>
        <v>0</v>
      </c>
      <c r="J26" s="28"/>
      <c r="K26" s="28">
        <f t="shared" si="2"/>
        <v>0</v>
      </c>
    </row>
    <row r="27" spans="1:11" ht="63.75">
      <c r="A27" s="39" t="s">
        <v>47</v>
      </c>
      <c r="B27" s="130" t="s">
        <v>720</v>
      </c>
      <c r="C27" s="67" t="s">
        <v>65</v>
      </c>
      <c r="D27" s="68">
        <v>28.32</v>
      </c>
      <c r="E27" s="26"/>
      <c r="F27" s="34"/>
      <c r="G27" s="129">
        <v>10.52</v>
      </c>
      <c r="H27" s="36">
        <f t="shared" si="0"/>
        <v>297.92</v>
      </c>
      <c r="I27" s="123">
        <f t="shared" si="1"/>
        <v>0</v>
      </c>
      <c r="J27" s="28"/>
      <c r="K27" s="28">
        <f t="shared" si="2"/>
        <v>297.92</v>
      </c>
    </row>
    <row r="28" spans="1:11" ht="25.5">
      <c r="A28" s="30" t="s">
        <v>48</v>
      </c>
      <c r="B28" s="30" t="s">
        <v>714</v>
      </c>
      <c r="C28" s="127" t="s">
        <v>65</v>
      </c>
      <c r="D28" s="128">
        <v>40.03</v>
      </c>
      <c r="E28" s="26"/>
      <c r="F28" s="34"/>
      <c r="G28" s="129">
        <v>10.92</v>
      </c>
      <c r="H28" s="36">
        <f t="shared" si="0"/>
        <v>437.12</v>
      </c>
      <c r="I28" s="123"/>
      <c r="J28" s="28"/>
      <c r="K28" s="28">
        <f t="shared" si="2"/>
        <v>437.12</v>
      </c>
    </row>
    <row r="29" spans="1:11" ht="25.5">
      <c r="A29" s="30" t="s">
        <v>721</v>
      </c>
      <c r="B29" s="30" t="s">
        <v>722</v>
      </c>
      <c r="C29" s="127" t="s">
        <v>8</v>
      </c>
      <c r="D29" s="128">
        <v>5.31</v>
      </c>
      <c r="E29" s="26"/>
      <c r="F29" s="34"/>
      <c r="G29" s="129">
        <v>190.82</v>
      </c>
      <c r="H29" s="36">
        <f t="shared" si="0"/>
        <v>1013.25</v>
      </c>
      <c r="I29" s="123">
        <f t="shared" si="1"/>
        <v>0</v>
      </c>
      <c r="J29" s="28"/>
      <c r="K29" s="28">
        <f t="shared" si="2"/>
        <v>1013.25</v>
      </c>
    </row>
    <row r="30" spans="1:11" ht="25.5">
      <c r="A30" s="30" t="s">
        <v>723</v>
      </c>
      <c r="B30" s="30" t="s">
        <v>716</v>
      </c>
      <c r="C30" s="127" t="s">
        <v>9</v>
      </c>
      <c r="D30" s="128">
        <v>0.5</v>
      </c>
      <c r="E30" s="26"/>
      <c r="F30" s="34"/>
      <c r="G30" s="129">
        <v>406.14</v>
      </c>
      <c r="H30" s="36">
        <f t="shared" si="0"/>
        <v>203.07</v>
      </c>
      <c r="I30" s="123">
        <f t="shared" si="1"/>
        <v>0</v>
      </c>
      <c r="J30" s="28"/>
      <c r="K30" s="28">
        <f t="shared" si="2"/>
        <v>203.07</v>
      </c>
    </row>
    <row r="31" spans="1:11" ht="51">
      <c r="A31" s="30" t="s">
        <v>724</v>
      </c>
      <c r="B31" s="130" t="s">
        <v>725</v>
      </c>
      <c r="C31" s="127" t="s">
        <v>9</v>
      </c>
      <c r="D31" s="128">
        <v>0.5</v>
      </c>
      <c r="E31" s="26"/>
      <c r="F31" s="34"/>
      <c r="G31" s="129">
        <v>87.45</v>
      </c>
      <c r="H31" s="36">
        <f t="shared" si="0"/>
        <v>43.72</v>
      </c>
      <c r="I31" s="123">
        <f t="shared" si="1"/>
        <v>0</v>
      </c>
      <c r="J31" s="28"/>
      <c r="K31" s="28">
        <f t="shared" si="2"/>
        <v>43.72</v>
      </c>
    </row>
    <row r="32" spans="1:11">
      <c r="A32" s="126" t="s">
        <v>49</v>
      </c>
      <c r="B32" s="6" t="s">
        <v>726</v>
      </c>
      <c r="C32" s="132"/>
      <c r="D32" s="132"/>
      <c r="E32" s="26"/>
      <c r="F32" s="34"/>
      <c r="G32" s="129">
        <v>0</v>
      </c>
      <c r="H32" s="36">
        <f t="shared" si="0"/>
        <v>0</v>
      </c>
      <c r="I32" s="123">
        <f t="shared" si="1"/>
        <v>0</v>
      </c>
      <c r="J32" s="28"/>
      <c r="K32" s="28">
        <f t="shared" si="2"/>
        <v>0</v>
      </c>
    </row>
    <row r="33" spans="1:11" ht="25.5">
      <c r="A33" s="30" t="s">
        <v>50</v>
      </c>
      <c r="B33" s="30" t="s">
        <v>277</v>
      </c>
      <c r="C33" s="127" t="s">
        <v>8</v>
      </c>
      <c r="D33" s="128">
        <v>13.92</v>
      </c>
      <c r="E33" s="26"/>
      <c r="F33" s="34"/>
      <c r="G33" s="129">
        <v>82.56</v>
      </c>
      <c r="H33" s="36">
        <f t="shared" si="0"/>
        <v>1149.23</v>
      </c>
      <c r="I33" s="123"/>
      <c r="J33" s="28"/>
      <c r="K33" s="28">
        <f t="shared" si="2"/>
        <v>1149.23</v>
      </c>
    </row>
    <row r="34" spans="1:11" ht="63.75">
      <c r="A34" s="39" t="s">
        <v>51</v>
      </c>
      <c r="B34" s="130" t="s">
        <v>727</v>
      </c>
      <c r="C34" s="67" t="s">
        <v>64</v>
      </c>
      <c r="D34" s="68">
        <v>13.6</v>
      </c>
      <c r="E34" s="26"/>
      <c r="F34" s="34"/>
      <c r="G34" s="129">
        <v>59.59</v>
      </c>
      <c r="H34" s="36">
        <f t="shared" si="0"/>
        <v>810.42</v>
      </c>
      <c r="I34" s="123">
        <f t="shared" si="1"/>
        <v>0</v>
      </c>
      <c r="J34" s="28"/>
      <c r="K34" s="28">
        <f t="shared" si="2"/>
        <v>810.42</v>
      </c>
    </row>
    <row r="35" spans="1:11" ht="38.25">
      <c r="A35" s="30" t="s">
        <v>52</v>
      </c>
      <c r="B35" s="130" t="s">
        <v>728</v>
      </c>
      <c r="C35" s="127" t="s">
        <v>8</v>
      </c>
      <c r="D35" s="128">
        <v>0.6</v>
      </c>
      <c r="E35" s="26"/>
      <c r="F35" s="34"/>
      <c r="G35" s="129">
        <v>909.66</v>
      </c>
      <c r="H35" s="36">
        <f t="shared" si="0"/>
        <v>545.79</v>
      </c>
      <c r="I35" s="123"/>
      <c r="J35" s="28"/>
      <c r="K35" s="28">
        <f t="shared" si="2"/>
        <v>545.79</v>
      </c>
    </row>
    <row r="36" spans="1:11">
      <c r="A36" s="126" t="s">
        <v>74</v>
      </c>
      <c r="B36" s="6" t="s">
        <v>729</v>
      </c>
      <c r="C36" s="132"/>
      <c r="D36" s="132"/>
      <c r="E36" s="26"/>
      <c r="F36" s="34"/>
      <c r="G36" s="129">
        <v>0</v>
      </c>
      <c r="H36" s="36">
        <f t="shared" si="0"/>
        <v>0</v>
      </c>
      <c r="I36" s="123">
        <f t="shared" si="1"/>
        <v>0</v>
      </c>
      <c r="J36" s="28"/>
      <c r="K36" s="28">
        <f t="shared" si="2"/>
        <v>0</v>
      </c>
    </row>
    <row r="37" spans="1:11">
      <c r="A37" s="30" t="s">
        <v>75</v>
      </c>
      <c r="B37" s="30" t="s">
        <v>68</v>
      </c>
      <c r="C37" s="127" t="s">
        <v>8</v>
      </c>
      <c r="D37" s="128">
        <v>37.729999999999997</v>
      </c>
      <c r="E37" s="26"/>
      <c r="F37" s="34"/>
      <c r="G37" s="129">
        <v>7.08</v>
      </c>
      <c r="H37" s="36">
        <f t="shared" si="0"/>
        <v>267.12</v>
      </c>
      <c r="I37" s="123">
        <f t="shared" si="1"/>
        <v>0</v>
      </c>
      <c r="J37" s="28"/>
      <c r="K37" s="28">
        <f t="shared" si="2"/>
        <v>267.12</v>
      </c>
    </row>
    <row r="38" spans="1:11">
      <c r="A38" s="30" t="s">
        <v>158</v>
      </c>
      <c r="B38" s="30" t="s">
        <v>69</v>
      </c>
      <c r="C38" s="127" t="s">
        <v>8</v>
      </c>
      <c r="D38" s="128">
        <v>37.729999999999997</v>
      </c>
      <c r="E38" s="26"/>
      <c r="F38" s="34"/>
      <c r="G38" s="129">
        <v>13.36</v>
      </c>
      <c r="H38" s="36">
        <f t="shared" si="0"/>
        <v>504.07</v>
      </c>
      <c r="I38" s="123">
        <f t="shared" si="1"/>
        <v>0</v>
      </c>
      <c r="J38" s="28"/>
      <c r="K38" s="28">
        <f t="shared" si="2"/>
        <v>504.07</v>
      </c>
    </row>
    <row r="39" spans="1:11" ht="25.5">
      <c r="A39" s="30" t="s">
        <v>168</v>
      </c>
      <c r="B39" s="30" t="s">
        <v>730</v>
      </c>
      <c r="C39" s="127" t="s">
        <v>8</v>
      </c>
      <c r="D39" s="128">
        <v>1.03</v>
      </c>
      <c r="E39" s="26"/>
      <c r="F39" s="34"/>
      <c r="G39" s="129">
        <v>98.62</v>
      </c>
      <c r="H39" s="36">
        <f t="shared" si="0"/>
        <v>101.57</v>
      </c>
      <c r="I39" s="123">
        <f t="shared" si="1"/>
        <v>0</v>
      </c>
      <c r="J39" s="28"/>
      <c r="K39" s="28">
        <f t="shared" si="2"/>
        <v>101.57</v>
      </c>
    </row>
    <row r="40" spans="1:11" ht="38.25">
      <c r="A40" s="30" t="s">
        <v>731</v>
      </c>
      <c r="B40" s="130" t="s">
        <v>732</v>
      </c>
      <c r="C40" s="127" t="s">
        <v>8</v>
      </c>
      <c r="D40" s="128">
        <v>37.729999999999997</v>
      </c>
      <c r="E40" s="40">
        <v>36.732757999999997</v>
      </c>
      <c r="F40" s="34"/>
      <c r="G40" s="129">
        <v>13.92</v>
      </c>
      <c r="H40" s="36">
        <f t="shared" si="0"/>
        <v>525.20000000000005</v>
      </c>
      <c r="I40" s="123">
        <f t="shared" si="1"/>
        <v>511.31999135999996</v>
      </c>
      <c r="J40" s="28"/>
      <c r="K40" s="28">
        <f t="shared" si="2"/>
        <v>1036.5199913599999</v>
      </c>
    </row>
    <row r="41" spans="1:11" ht="25.5">
      <c r="A41" s="30" t="s">
        <v>733</v>
      </c>
      <c r="B41" s="30" t="s">
        <v>70</v>
      </c>
      <c r="C41" s="127" t="s">
        <v>8</v>
      </c>
      <c r="D41" s="128">
        <v>25.34</v>
      </c>
      <c r="E41" s="26"/>
      <c r="F41" s="34"/>
      <c r="G41" s="129">
        <v>47.37</v>
      </c>
      <c r="H41" s="36">
        <f t="shared" si="0"/>
        <v>1200.3499999999999</v>
      </c>
      <c r="I41" s="123">
        <f t="shared" si="1"/>
        <v>0</v>
      </c>
      <c r="J41" s="28"/>
      <c r="K41" s="28">
        <f t="shared" si="2"/>
        <v>1200.3499999999999</v>
      </c>
    </row>
    <row r="42" spans="1:11">
      <c r="A42" s="126" t="s">
        <v>76</v>
      </c>
      <c r="B42" s="6" t="s">
        <v>176</v>
      </c>
      <c r="C42" s="132"/>
      <c r="D42" s="132"/>
      <c r="E42" s="26"/>
      <c r="F42" s="34"/>
      <c r="G42" s="129">
        <v>0</v>
      </c>
      <c r="H42" s="36">
        <f t="shared" si="0"/>
        <v>0</v>
      </c>
      <c r="I42" s="123"/>
      <c r="J42" s="28"/>
      <c r="K42" s="28">
        <f t="shared" si="2"/>
        <v>0</v>
      </c>
    </row>
    <row r="43" spans="1:11" ht="25.5">
      <c r="A43" s="30" t="s">
        <v>77</v>
      </c>
      <c r="B43" s="30" t="s">
        <v>734</v>
      </c>
      <c r="C43" s="127" t="s">
        <v>64</v>
      </c>
      <c r="D43" s="128">
        <v>34</v>
      </c>
      <c r="E43" s="26"/>
      <c r="F43" s="34"/>
      <c r="G43" s="129">
        <v>5.39</v>
      </c>
      <c r="H43" s="36">
        <f t="shared" si="0"/>
        <v>183.26</v>
      </c>
      <c r="I43" s="123">
        <f t="shared" si="1"/>
        <v>0</v>
      </c>
      <c r="J43" s="28"/>
      <c r="K43" s="28">
        <f t="shared" si="2"/>
        <v>183.26</v>
      </c>
    </row>
    <row r="44" spans="1:11" ht="51">
      <c r="A44" s="30" t="s">
        <v>200</v>
      </c>
      <c r="B44" s="130" t="s">
        <v>735</v>
      </c>
      <c r="C44" s="127" t="s">
        <v>63</v>
      </c>
      <c r="D44" s="128">
        <v>1</v>
      </c>
      <c r="E44" s="26"/>
      <c r="F44" s="34"/>
      <c r="G44" s="129">
        <v>11.65</v>
      </c>
      <c r="H44" s="36">
        <f t="shared" si="0"/>
        <v>11.65</v>
      </c>
      <c r="I44" s="123">
        <f t="shared" si="1"/>
        <v>0</v>
      </c>
      <c r="J44" s="28"/>
      <c r="K44" s="28">
        <f t="shared" si="2"/>
        <v>11.65</v>
      </c>
    </row>
    <row r="45" spans="1:11" ht="25.5">
      <c r="A45" s="30" t="s">
        <v>208</v>
      </c>
      <c r="B45" s="30" t="s">
        <v>622</v>
      </c>
      <c r="C45" s="127" t="s">
        <v>63</v>
      </c>
      <c r="D45" s="128">
        <v>1</v>
      </c>
      <c r="E45" s="26"/>
      <c r="F45" s="34"/>
      <c r="G45" s="129">
        <v>88.89</v>
      </c>
      <c r="H45" s="36">
        <f t="shared" si="0"/>
        <v>88.89</v>
      </c>
      <c r="I45" s="123">
        <f t="shared" si="1"/>
        <v>0</v>
      </c>
      <c r="J45" s="28"/>
      <c r="K45" s="28">
        <f t="shared" si="2"/>
        <v>88.89</v>
      </c>
    </row>
    <row r="46" spans="1:11">
      <c r="A46" s="30" t="s">
        <v>218</v>
      </c>
      <c r="B46" s="30" t="s">
        <v>736</v>
      </c>
      <c r="C46" s="127" t="s">
        <v>63</v>
      </c>
      <c r="D46" s="128">
        <v>4</v>
      </c>
      <c r="E46" s="26"/>
      <c r="F46" s="34"/>
      <c r="G46" s="129">
        <v>15.65</v>
      </c>
      <c r="H46" s="36">
        <f t="shared" si="0"/>
        <v>62.6</v>
      </c>
      <c r="I46" s="123">
        <f t="shared" si="1"/>
        <v>0</v>
      </c>
      <c r="J46" s="28"/>
      <c r="K46" s="28">
        <f t="shared" si="2"/>
        <v>62.6</v>
      </c>
    </row>
    <row r="47" spans="1:11" ht="63.75">
      <c r="A47" s="39" t="s">
        <v>737</v>
      </c>
      <c r="B47" s="130" t="s">
        <v>738</v>
      </c>
      <c r="C47" s="67" t="s">
        <v>63</v>
      </c>
      <c r="D47" s="68">
        <v>4</v>
      </c>
      <c r="E47" s="26"/>
      <c r="F47" s="34"/>
      <c r="G47" s="129">
        <v>119.99</v>
      </c>
      <c r="H47" s="36">
        <f t="shared" si="0"/>
        <v>479.96</v>
      </c>
      <c r="I47" s="123">
        <f t="shared" si="1"/>
        <v>0</v>
      </c>
      <c r="J47" s="28"/>
      <c r="K47" s="28">
        <f t="shared" si="2"/>
        <v>479.96</v>
      </c>
    </row>
    <row r="48" spans="1:11" ht="51">
      <c r="A48" s="30" t="s">
        <v>739</v>
      </c>
      <c r="B48" s="130" t="s">
        <v>740</v>
      </c>
      <c r="C48" s="127" t="s">
        <v>63</v>
      </c>
      <c r="D48" s="128">
        <v>2</v>
      </c>
      <c r="E48" s="26"/>
      <c r="F48" s="34"/>
      <c r="G48" s="129">
        <v>35.79</v>
      </c>
      <c r="H48" s="36">
        <f t="shared" si="0"/>
        <v>71.58</v>
      </c>
      <c r="I48" s="123">
        <f t="shared" si="1"/>
        <v>0</v>
      </c>
      <c r="J48" s="28"/>
      <c r="K48" s="28">
        <f t="shared" si="2"/>
        <v>71.58</v>
      </c>
    </row>
    <row r="49" spans="1:11">
      <c r="A49" s="126" t="s">
        <v>81</v>
      </c>
      <c r="B49" s="6" t="s">
        <v>130</v>
      </c>
      <c r="C49" s="132"/>
      <c r="D49" s="132"/>
      <c r="E49" s="27"/>
      <c r="F49" s="34"/>
      <c r="G49" s="129">
        <v>0</v>
      </c>
      <c r="H49" s="36">
        <f t="shared" si="0"/>
        <v>0</v>
      </c>
      <c r="I49" s="28"/>
      <c r="J49" s="28"/>
      <c r="K49" s="28">
        <f t="shared" si="2"/>
        <v>0</v>
      </c>
    </row>
    <row r="50" spans="1:11" ht="25.5">
      <c r="A50" s="30" t="s">
        <v>82</v>
      </c>
      <c r="B50" s="30" t="s">
        <v>741</v>
      </c>
      <c r="C50" s="127" t="s">
        <v>8</v>
      </c>
      <c r="D50" s="128">
        <v>1.5</v>
      </c>
      <c r="E50" s="27"/>
      <c r="F50" s="27"/>
      <c r="G50" s="129">
        <v>727.53</v>
      </c>
      <c r="H50" s="36">
        <f t="shared" si="0"/>
        <v>1091.29</v>
      </c>
      <c r="I50" s="28"/>
      <c r="J50" s="28"/>
      <c r="K50" s="28">
        <f t="shared" si="2"/>
        <v>1091.29</v>
      </c>
    </row>
    <row r="51" spans="1:11">
      <c r="A51" s="30" t="s">
        <v>83</v>
      </c>
      <c r="B51" s="30" t="s">
        <v>742</v>
      </c>
      <c r="C51" s="127" t="s">
        <v>8</v>
      </c>
      <c r="D51" s="128">
        <v>1.5</v>
      </c>
      <c r="E51" s="27"/>
      <c r="F51" s="27"/>
      <c r="G51" s="129">
        <v>1077.81</v>
      </c>
      <c r="H51" s="36">
        <f t="shared" si="0"/>
        <v>1616.71</v>
      </c>
      <c r="I51" s="28"/>
      <c r="J51" s="28"/>
      <c r="K51" s="28">
        <f t="shared" si="2"/>
        <v>1616.71</v>
      </c>
    </row>
    <row r="52" spans="1:11" ht="25.5">
      <c r="A52" s="30" t="s">
        <v>320</v>
      </c>
      <c r="B52" s="30" t="s">
        <v>743</v>
      </c>
      <c r="C52" s="127" t="s">
        <v>8</v>
      </c>
      <c r="D52" s="128">
        <v>3.78</v>
      </c>
      <c r="E52" s="27"/>
      <c r="F52" s="27"/>
      <c r="G52" s="129">
        <v>947.01</v>
      </c>
      <c r="H52" s="36">
        <f t="shared" si="0"/>
        <v>3579.69</v>
      </c>
      <c r="I52" s="28"/>
      <c r="J52" s="28"/>
      <c r="K52" s="28">
        <f t="shared" si="2"/>
        <v>3579.69</v>
      </c>
    </row>
    <row r="53" spans="1:11">
      <c r="A53" s="30" t="s">
        <v>744</v>
      </c>
      <c r="B53" s="30" t="s">
        <v>745</v>
      </c>
      <c r="C53" s="127" t="s">
        <v>8</v>
      </c>
      <c r="D53" s="128">
        <v>5</v>
      </c>
      <c r="E53" s="27"/>
      <c r="F53" s="27"/>
      <c r="G53" s="129">
        <v>913.21</v>
      </c>
      <c r="H53" s="36">
        <f t="shared" si="0"/>
        <v>4566.05</v>
      </c>
      <c r="I53" s="28"/>
      <c r="J53" s="28"/>
      <c r="K53" s="28">
        <f t="shared" si="2"/>
        <v>4566.05</v>
      </c>
    </row>
    <row r="54" spans="1:11">
      <c r="A54" s="30" t="s">
        <v>746</v>
      </c>
      <c r="B54" s="30" t="s">
        <v>747</v>
      </c>
      <c r="C54" s="127" t="s">
        <v>8</v>
      </c>
      <c r="D54" s="128">
        <v>4.13</v>
      </c>
      <c r="E54" s="27"/>
      <c r="F54" s="27"/>
      <c r="G54" s="129">
        <v>541.86</v>
      </c>
      <c r="H54" s="36">
        <f t="shared" si="0"/>
        <v>2237.88</v>
      </c>
      <c r="I54" s="28"/>
      <c r="J54" s="28"/>
      <c r="K54" s="28">
        <f t="shared" si="2"/>
        <v>2237.88</v>
      </c>
    </row>
    <row r="55" spans="1:11">
      <c r="A55" s="126" t="s">
        <v>84</v>
      </c>
      <c r="B55" s="6" t="s">
        <v>748</v>
      </c>
      <c r="C55" s="132"/>
      <c r="D55" s="132"/>
      <c r="E55" s="27"/>
      <c r="F55" s="27"/>
      <c r="G55" s="129">
        <v>0</v>
      </c>
      <c r="H55" s="36">
        <f t="shared" si="0"/>
        <v>0</v>
      </c>
      <c r="I55" s="28"/>
      <c r="J55" s="28"/>
      <c r="K55" s="28">
        <f t="shared" si="2"/>
        <v>0</v>
      </c>
    </row>
    <row r="56" spans="1:11" ht="25.5">
      <c r="A56" s="30" t="s">
        <v>85</v>
      </c>
      <c r="B56" s="30" t="s">
        <v>309</v>
      </c>
      <c r="C56" s="127" t="s">
        <v>65</v>
      </c>
      <c r="D56" s="128">
        <v>160.37</v>
      </c>
      <c r="E56" s="27"/>
      <c r="F56" s="27"/>
      <c r="G56" s="129">
        <v>25.29</v>
      </c>
      <c r="H56" s="36">
        <f t="shared" si="0"/>
        <v>4055.75</v>
      </c>
      <c r="I56" s="28"/>
      <c r="J56" s="28"/>
      <c r="K56" s="28">
        <f t="shared" si="2"/>
        <v>4055.75</v>
      </c>
    </row>
    <row r="57" spans="1:11" ht="25.5">
      <c r="A57" s="30" t="s">
        <v>330</v>
      </c>
      <c r="B57" s="30" t="s">
        <v>749</v>
      </c>
      <c r="C57" s="127" t="s">
        <v>62</v>
      </c>
      <c r="D57" s="128">
        <v>12.1</v>
      </c>
      <c r="E57" s="27">
        <v>11</v>
      </c>
      <c r="F57" s="27"/>
      <c r="G57" s="129">
        <v>125.49</v>
      </c>
      <c r="H57" s="36">
        <f t="shared" si="0"/>
        <v>1518.42</v>
      </c>
      <c r="I57" s="28">
        <f>E57*G57</f>
        <v>1380.3899999999999</v>
      </c>
      <c r="J57" s="28"/>
      <c r="K57" s="28">
        <f t="shared" si="2"/>
        <v>2898.81</v>
      </c>
    </row>
    <row r="58" spans="1:11" ht="25.5">
      <c r="A58" s="30" t="s">
        <v>334</v>
      </c>
      <c r="B58" s="30" t="s">
        <v>750</v>
      </c>
      <c r="C58" s="127" t="s">
        <v>64</v>
      </c>
      <c r="D58" s="128">
        <v>2.75</v>
      </c>
      <c r="E58" s="27"/>
      <c r="F58" s="27"/>
      <c r="G58" s="129">
        <v>129.03</v>
      </c>
      <c r="H58" s="36">
        <f t="shared" si="0"/>
        <v>354.83</v>
      </c>
      <c r="I58" s="28"/>
      <c r="J58" s="28"/>
      <c r="K58" s="28">
        <f t="shared" si="2"/>
        <v>354.83</v>
      </c>
    </row>
    <row r="59" spans="1:11" ht="25.5">
      <c r="A59" s="30" t="s">
        <v>751</v>
      </c>
      <c r="B59" s="30" t="s">
        <v>752</v>
      </c>
      <c r="C59" s="127" t="s">
        <v>64</v>
      </c>
      <c r="D59" s="128">
        <v>24</v>
      </c>
      <c r="E59" s="27"/>
      <c r="F59" s="27"/>
      <c r="G59" s="129">
        <v>96.85</v>
      </c>
      <c r="H59" s="36">
        <f t="shared" si="0"/>
        <v>2324.4</v>
      </c>
      <c r="I59" s="28"/>
      <c r="J59" s="28"/>
      <c r="K59" s="28">
        <f t="shared" si="2"/>
        <v>2324.4</v>
      </c>
    </row>
    <row r="60" spans="1:11" ht="25.5">
      <c r="A60" s="30" t="s">
        <v>753</v>
      </c>
      <c r="B60" s="30" t="s">
        <v>317</v>
      </c>
      <c r="C60" s="127" t="s">
        <v>64</v>
      </c>
      <c r="D60" s="128">
        <v>2.5</v>
      </c>
      <c r="E60" s="27"/>
      <c r="F60" s="27"/>
      <c r="G60" s="129">
        <v>225.37</v>
      </c>
      <c r="H60" s="36">
        <f t="shared" si="0"/>
        <v>563.41999999999996</v>
      </c>
      <c r="I60" s="28"/>
      <c r="J60" s="28"/>
      <c r="K60" s="28">
        <f t="shared" si="2"/>
        <v>563.41999999999996</v>
      </c>
    </row>
    <row r="61" spans="1:11">
      <c r="A61" s="126" t="s">
        <v>86</v>
      </c>
      <c r="B61" s="6" t="s">
        <v>31</v>
      </c>
      <c r="C61" s="132"/>
      <c r="D61" s="132"/>
      <c r="E61" s="27"/>
      <c r="F61" s="27"/>
      <c r="G61" s="129">
        <v>0</v>
      </c>
      <c r="H61" s="36">
        <f t="shared" si="0"/>
        <v>0</v>
      </c>
      <c r="I61" s="28"/>
      <c r="J61" s="28"/>
      <c r="K61" s="28">
        <f t="shared" si="2"/>
        <v>0</v>
      </c>
    </row>
    <row r="62" spans="1:11">
      <c r="A62" s="30" t="s">
        <v>87</v>
      </c>
      <c r="B62" s="30" t="s">
        <v>754</v>
      </c>
      <c r="C62" s="127" t="s">
        <v>9</v>
      </c>
      <c r="D62" s="128">
        <v>1.73</v>
      </c>
      <c r="E62" s="27"/>
      <c r="F62" s="27">
        <v>1.73</v>
      </c>
      <c r="G62" s="129">
        <v>228.1</v>
      </c>
      <c r="H62" s="36">
        <f t="shared" si="0"/>
        <v>0</v>
      </c>
      <c r="I62" s="28"/>
      <c r="J62" s="28">
        <f>TRUNC((F62*G62),2)</f>
        <v>394.61</v>
      </c>
      <c r="K62" s="28">
        <f t="shared" si="2"/>
        <v>0</v>
      </c>
    </row>
    <row r="63" spans="1:11" ht="51">
      <c r="A63" s="30" t="s">
        <v>346</v>
      </c>
      <c r="B63" s="130" t="s">
        <v>708</v>
      </c>
      <c r="C63" s="127" t="s">
        <v>9</v>
      </c>
      <c r="D63" s="128">
        <v>1.73</v>
      </c>
      <c r="E63" s="27"/>
      <c r="F63" s="27">
        <v>1.73</v>
      </c>
      <c r="G63" s="129">
        <v>118.2</v>
      </c>
      <c r="H63" s="36">
        <f t="shared" si="0"/>
        <v>0</v>
      </c>
      <c r="I63" s="28"/>
      <c r="J63" s="28">
        <f t="shared" ref="J63:J65" si="3">TRUNC((F63*G63),2)</f>
        <v>204.48</v>
      </c>
      <c r="K63" s="28">
        <f t="shared" si="2"/>
        <v>0</v>
      </c>
    </row>
    <row r="64" spans="1:11" ht="25.5">
      <c r="A64" s="30" t="s">
        <v>755</v>
      </c>
      <c r="B64" s="30" t="s">
        <v>756</v>
      </c>
      <c r="C64" s="127" t="s">
        <v>9</v>
      </c>
      <c r="D64" s="128">
        <v>1.21</v>
      </c>
      <c r="E64" s="27"/>
      <c r="F64" s="27">
        <v>1.21</v>
      </c>
      <c r="G64" s="129">
        <v>532.41999999999996</v>
      </c>
      <c r="H64" s="36">
        <f t="shared" si="0"/>
        <v>0</v>
      </c>
      <c r="I64" s="28"/>
      <c r="J64" s="28">
        <f t="shared" si="3"/>
        <v>644.22</v>
      </c>
      <c r="K64" s="28">
        <f t="shared" si="2"/>
        <v>0</v>
      </c>
    </row>
    <row r="65" spans="1:11" ht="51">
      <c r="A65" s="30" t="s">
        <v>757</v>
      </c>
      <c r="B65" s="130" t="s">
        <v>725</v>
      </c>
      <c r="C65" s="127" t="s">
        <v>9</v>
      </c>
      <c r="D65" s="128">
        <v>1.21</v>
      </c>
      <c r="E65" s="27"/>
      <c r="F65" s="27">
        <v>1.21</v>
      </c>
      <c r="G65" s="129">
        <v>87.45</v>
      </c>
      <c r="H65" s="36">
        <f t="shared" si="0"/>
        <v>0</v>
      </c>
      <c r="I65" s="28"/>
      <c r="J65" s="28">
        <f t="shared" si="3"/>
        <v>105.81</v>
      </c>
      <c r="K65" s="28">
        <f t="shared" si="2"/>
        <v>0</v>
      </c>
    </row>
    <row r="66" spans="1:11">
      <c r="A66" s="125">
        <v>2</v>
      </c>
      <c r="B66" s="19" t="s">
        <v>758</v>
      </c>
      <c r="C66" s="19"/>
      <c r="D66" s="132"/>
      <c r="E66" s="27"/>
      <c r="F66" s="27"/>
      <c r="G66" s="129">
        <v>0</v>
      </c>
      <c r="H66" s="36">
        <f t="shared" si="0"/>
        <v>0</v>
      </c>
      <c r="I66" s="28"/>
      <c r="J66" s="28"/>
      <c r="K66" s="28">
        <f t="shared" si="2"/>
        <v>0</v>
      </c>
    </row>
    <row r="67" spans="1:11">
      <c r="A67" s="126" t="s">
        <v>26</v>
      </c>
      <c r="B67" s="6" t="s">
        <v>6</v>
      </c>
      <c r="C67" s="132"/>
      <c r="D67" s="132"/>
      <c r="E67" s="27"/>
      <c r="F67" s="27"/>
      <c r="G67" s="129">
        <v>0</v>
      </c>
      <c r="H67" s="36">
        <f t="shared" si="0"/>
        <v>0</v>
      </c>
      <c r="I67" s="28"/>
      <c r="J67" s="28"/>
      <c r="K67" s="28">
        <f t="shared" si="2"/>
        <v>0</v>
      </c>
    </row>
    <row r="68" spans="1:11" ht="63.75">
      <c r="A68" s="30" t="s">
        <v>27</v>
      </c>
      <c r="B68" s="130" t="s">
        <v>705</v>
      </c>
      <c r="C68" s="127" t="s">
        <v>9</v>
      </c>
      <c r="D68" s="128">
        <v>5.2</v>
      </c>
      <c r="E68" s="27"/>
      <c r="F68" s="27"/>
      <c r="G68" s="129">
        <v>73.819999999999993</v>
      </c>
      <c r="H68" s="36">
        <f t="shared" si="0"/>
        <v>383.86</v>
      </c>
      <c r="I68" s="28"/>
      <c r="J68" s="28"/>
      <c r="K68" s="28">
        <f t="shared" si="2"/>
        <v>383.86</v>
      </c>
    </row>
    <row r="69" spans="1:11" ht="51">
      <c r="A69" s="30" t="s">
        <v>28</v>
      </c>
      <c r="B69" s="130" t="s">
        <v>708</v>
      </c>
      <c r="C69" s="127" t="s">
        <v>9</v>
      </c>
      <c r="D69" s="128">
        <v>7.94</v>
      </c>
      <c r="E69" s="27"/>
      <c r="F69" s="27"/>
      <c r="G69" s="129">
        <v>118.2</v>
      </c>
      <c r="H69" s="36">
        <f t="shared" si="0"/>
        <v>938.5</v>
      </c>
      <c r="I69" s="28"/>
      <c r="J69" s="28"/>
      <c r="K69" s="28">
        <f t="shared" si="2"/>
        <v>938.5</v>
      </c>
    </row>
    <row r="70" spans="1:11" ht="25.5">
      <c r="A70" s="30" t="s">
        <v>29</v>
      </c>
      <c r="B70" s="30" t="s">
        <v>759</v>
      </c>
      <c r="C70" s="127" t="s">
        <v>8</v>
      </c>
      <c r="D70" s="128">
        <v>20.54</v>
      </c>
      <c r="E70" s="27"/>
      <c r="F70" s="27"/>
      <c r="G70" s="129">
        <v>12.87</v>
      </c>
      <c r="H70" s="36">
        <f t="shared" si="0"/>
        <v>264.33999999999997</v>
      </c>
      <c r="I70" s="28"/>
      <c r="J70" s="28"/>
      <c r="K70" s="28">
        <f t="shared" si="2"/>
        <v>264.33999999999997</v>
      </c>
    </row>
    <row r="71" spans="1:11" ht="25.5">
      <c r="A71" s="30" t="s">
        <v>30</v>
      </c>
      <c r="B71" s="30" t="s">
        <v>760</v>
      </c>
      <c r="C71" s="127" t="s">
        <v>8</v>
      </c>
      <c r="D71" s="128">
        <v>20.54</v>
      </c>
      <c r="E71" s="27"/>
      <c r="F71" s="27"/>
      <c r="G71" s="129">
        <v>20.68</v>
      </c>
      <c r="H71" s="36">
        <f t="shared" si="0"/>
        <v>424.76</v>
      </c>
      <c r="I71" s="28"/>
      <c r="J71" s="28"/>
      <c r="K71" s="28">
        <f t="shared" si="2"/>
        <v>424.76</v>
      </c>
    </row>
    <row r="72" spans="1:11">
      <c r="A72" s="30" t="s">
        <v>761</v>
      </c>
      <c r="B72" s="30" t="s">
        <v>754</v>
      </c>
      <c r="C72" s="127" t="s">
        <v>9</v>
      </c>
      <c r="D72" s="128">
        <v>0.69</v>
      </c>
      <c r="E72" s="27"/>
      <c r="F72" s="27"/>
      <c r="G72" s="129">
        <v>228.1</v>
      </c>
      <c r="H72" s="36">
        <f t="shared" si="0"/>
        <v>157.38</v>
      </c>
      <c r="I72" s="28"/>
      <c r="J72" s="28"/>
      <c r="K72" s="28">
        <f t="shared" si="2"/>
        <v>157.38</v>
      </c>
    </row>
    <row r="73" spans="1:11" ht="25.5">
      <c r="A73" s="30" t="s">
        <v>762</v>
      </c>
      <c r="B73" s="30" t="s">
        <v>763</v>
      </c>
      <c r="C73" s="127" t="s">
        <v>64</v>
      </c>
      <c r="D73" s="128">
        <v>5.0999999999999996</v>
      </c>
      <c r="E73" s="27"/>
      <c r="F73" s="27"/>
      <c r="G73" s="129">
        <v>11.02</v>
      </c>
      <c r="H73" s="36">
        <f t="shared" si="0"/>
        <v>56.2</v>
      </c>
      <c r="I73" s="28"/>
      <c r="J73" s="28"/>
      <c r="K73" s="28">
        <f t="shared" si="2"/>
        <v>56.2</v>
      </c>
    </row>
    <row r="74" spans="1:11">
      <c r="A74" s="30" t="s">
        <v>764</v>
      </c>
      <c r="B74" s="30" t="s">
        <v>706</v>
      </c>
      <c r="C74" s="127" t="s">
        <v>8</v>
      </c>
      <c r="D74" s="128">
        <v>0.64</v>
      </c>
      <c r="E74" s="27"/>
      <c r="F74" s="27"/>
      <c r="G74" s="129">
        <v>32.18</v>
      </c>
      <c r="H74" s="36">
        <f t="shared" si="0"/>
        <v>20.59</v>
      </c>
      <c r="I74" s="28"/>
      <c r="J74" s="28"/>
      <c r="K74" s="28">
        <f t="shared" si="2"/>
        <v>20.59</v>
      </c>
    </row>
    <row r="75" spans="1:11" ht="25.5">
      <c r="A75" s="30" t="s">
        <v>765</v>
      </c>
      <c r="B75" s="30" t="s">
        <v>79</v>
      </c>
      <c r="C75" s="127" t="s">
        <v>8</v>
      </c>
      <c r="D75" s="128">
        <v>20.54</v>
      </c>
      <c r="E75" s="27"/>
      <c r="F75" s="27"/>
      <c r="G75" s="129">
        <v>10.37</v>
      </c>
      <c r="H75" s="36">
        <f t="shared" si="0"/>
        <v>212.99</v>
      </c>
      <c r="I75" s="28"/>
      <c r="J75" s="28"/>
      <c r="K75" s="28">
        <f t="shared" si="2"/>
        <v>212.99</v>
      </c>
    </row>
    <row r="76" spans="1:11">
      <c r="A76" s="126" t="s">
        <v>53</v>
      </c>
      <c r="B76" s="6" t="s">
        <v>115</v>
      </c>
      <c r="C76" s="132"/>
      <c r="D76" s="132"/>
      <c r="E76" s="27"/>
      <c r="F76" s="27"/>
      <c r="G76" s="129">
        <v>0</v>
      </c>
      <c r="H76" s="36">
        <f t="shared" si="0"/>
        <v>0</v>
      </c>
      <c r="I76" s="28"/>
      <c r="J76" s="28"/>
      <c r="K76" s="28">
        <f t="shared" si="2"/>
        <v>0</v>
      </c>
    </row>
    <row r="77" spans="1:11" ht="25.5">
      <c r="A77" s="30" t="s">
        <v>54</v>
      </c>
      <c r="B77" s="30" t="s">
        <v>33</v>
      </c>
      <c r="C77" s="127" t="s">
        <v>64</v>
      </c>
      <c r="D77" s="128">
        <v>12</v>
      </c>
      <c r="E77" s="27"/>
      <c r="F77" s="27"/>
      <c r="G77" s="129">
        <v>66.39</v>
      </c>
      <c r="H77" s="36">
        <f t="shared" ref="H77:H140" si="4">TRUNC(((D77-F77)*G77),2)</f>
        <v>796.68</v>
      </c>
      <c r="I77" s="28"/>
      <c r="J77" s="28"/>
      <c r="K77" s="28">
        <f t="shared" ref="K77:K140" si="5">H77+I77</f>
        <v>796.68</v>
      </c>
    </row>
    <row r="78" spans="1:11" ht="63.75">
      <c r="A78" s="39" t="s">
        <v>55</v>
      </c>
      <c r="B78" s="30" t="s">
        <v>711</v>
      </c>
      <c r="C78" s="67" t="s">
        <v>9</v>
      </c>
      <c r="D78" s="68">
        <v>0.56000000000000005</v>
      </c>
      <c r="E78" s="27"/>
      <c r="F78" s="27"/>
      <c r="G78" s="129">
        <v>132.43</v>
      </c>
      <c r="H78" s="36">
        <f t="shared" si="4"/>
        <v>74.16</v>
      </c>
      <c r="I78" s="28"/>
      <c r="J78" s="28"/>
      <c r="K78" s="28">
        <f t="shared" si="5"/>
        <v>74.16</v>
      </c>
    </row>
    <row r="79" spans="1:11" ht="38.25">
      <c r="A79" s="30" t="s">
        <v>56</v>
      </c>
      <c r="B79" s="130" t="s">
        <v>712</v>
      </c>
      <c r="C79" s="127" t="s">
        <v>65</v>
      </c>
      <c r="D79" s="128">
        <v>16.25</v>
      </c>
      <c r="E79" s="27"/>
      <c r="F79" s="27"/>
      <c r="G79" s="129">
        <v>14.14</v>
      </c>
      <c r="H79" s="36">
        <f t="shared" si="4"/>
        <v>229.77</v>
      </c>
      <c r="I79" s="28"/>
      <c r="J79" s="28"/>
      <c r="K79" s="28">
        <f t="shared" si="5"/>
        <v>229.77</v>
      </c>
    </row>
    <row r="80" spans="1:11" ht="25.5">
      <c r="A80" s="30" t="s">
        <v>57</v>
      </c>
      <c r="B80" s="30" t="s">
        <v>714</v>
      </c>
      <c r="C80" s="127" t="s">
        <v>65</v>
      </c>
      <c r="D80" s="128">
        <v>7.22</v>
      </c>
      <c r="E80" s="27"/>
      <c r="F80" s="27"/>
      <c r="G80" s="129">
        <v>10.92</v>
      </c>
      <c r="H80" s="36">
        <f t="shared" si="4"/>
        <v>78.84</v>
      </c>
      <c r="I80" s="28"/>
      <c r="J80" s="28"/>
      <c r="K80" s="28">
        <f t="shared" si="5"/>
        <v>78.84</v>
      </c>
    </row>
    <row r="81" spans="1:11" ht="25.5">
      <c r="A81" s="30" t="s">
        <v>58</v>
      </c>
      <c r="B81" s="30" t="s">
        <v>716</v>
      </c>
      <c r="C81" s="127" t="s">
        <v>9</v>
      </c>
      <c r="D81" s="128">
        <v>0.56000000000000005</v>
      </c>
      <c r="E81" s="27"/>
      <c r="F81" s="27"/>
      <c r="G81" s="129">
        <v>406.14</v>
      </c>
      <c r="H81" s="36">
        <f t="shared" si="4"/>
        <v>227.43</v>
      </c>
      <c r="I81" s="28"/>
      <c r="J81" s="28"/>
      <c r="K81" s="28">
        <f t="shared" si="5"/>
        <v>227.43</v>
      </c>
    </row>
    <row r="82" spans="1:11" ht="63.75">
      <c r="A82" s="30" t="s">
        <v>59</v>
      </c>
      <c r="B82" s="130" t="s">
        <v>718</v>
      </c>
      <c r="C82" s="127" t="s">
        <v>8</v>
      </c>
      <c r="D82" s="128">
        <v>1.61</v>
      </c>
      <c r="E82" s="27"/>
      <c r="F82" s="27"/>
      <c r="G82" s="129">
        <v>34.770000000000003</v>
      </c>
      <c r="H82" s="36">
        <f t="shared" si="4"/>
        <v>55.97</v>
      </c>
      <c r="I82" s="28"/>
      <c r="J82" s="28"/>
      <c r="K82" s="28">
        <f t="shared" si="5"/>
        <v>55.97</v>
      </c>
    </row>
    <row r="83" spans="1:11" ht="38.25">
      <c r="A83" s="30" t="s">
        <v>766</v>
      </c>
      <c r="B83" s="130" t="s">
        <v>767</v>
      </c>
      <c r="C83" s="127" t="s">
        <v>9</v>
      </c>
      <c r="D83" s="128">
        <v>7.02</v>
      </c>
      <c r="E83" s="27"/>
      <c r="F83" s="27"/>
      <c r="G83" s="129">
        <v>13.81</v>
      </c>
      <c r="H83" s="36">
        <f t="shared" si="4"/>
        <v>96.94</v>
      </c>
      <c r="I83" s="28"/>
      <c r="J83" s="28"/>
      <c r="K83" s="28">
        <f t="shared" si="5"/>
        <v>96.94</v>
      </c>
    </row>
    <row r="84" spans="1:11" ht="25.5">
      <c r="A84" s="30" t="s">
        <v>768</v>
      </c>
      <c r="B84" s="30" t="s">
        <v>769</v>
      </c>
      <c r="C84" s="127" t="s">
        <v>9</v>
      </c>
      <c r="D84" s="128">
        <v>7.02</v>
      </c>
      <c r="E84" s="27"/>
      <c r="F84" s="27"/>
      <c r="G84" s="129">
        <v>6.72</v>
      </c>
      <c r="H84" s="36">
        <f t="shared" si="4"/>
        <v>47.17</v>
      </c>
      <c r="I84" s="28"/>
      <c r="J84" s="28"/>
      <c r="K84" s="28">
        <f t="shared" si="5"/>
        <v>47.17</v>
      </c>
    </row>
    <row r="85" spans="1:11">
      <c r="A85" s="126" t="s">
        <v>60</v>
      </c>
      <c r="B85" s="6" t="s">
        <v>719</v>
      </c>
      <c r="C85" s="132"/>
      <c r="D85" s="132"/>
      <c r="E85" s="27"/>
      <c r="F85" s="27"/>
      <c r="G85" s="129">
        <v>0</v>
      </c>
      <c r="H85" s="36">
        <f t="shared" si="4"/>
        <v>0</v>
      </c>
      <c r="I85" s="28"/>
      <c r="J85" s="28"/>
      <c r="K85" s="28">
        <f t="shared" si="5"/>
        <v>0</v>
      </c>
    </row>
    <row r="86" spans="1:11" ht="63.75">
      <c r="A86" s="39" t="s">
        <v>61</v>
      </c>
      <c r="B86" s="130" t="s">
        <v>770</v>
      </c>
      <c r="C86" s="67" t="s">
        <v>65</v>
      </c>
      <c r="D86" s="68">
        <v>25.6</v>
      </c>
      <c r="E86" s="27"/>
      <c r="F86" s="27"/>
      <c r="G86" s="129">
        <v>11.98</v>
      </c>
      <c r="H86" s="36">
        <f t="shared" si="4"/>
        <v>306.68</v>
      </c>
      <c r="I86" s="28"/>
      <c r="J86" s="28"/>
      <c r="K86" s="28">
        <f t="shared" si="5"/>
        <v>306.68</v>
      </c>
    </row>
    <row r="87" spans="1:11" ht="25.5">
      <c r="A87" s="30" t="s">
        <v>771</v>
      </c>
      <c r="B87" s="30" t="s">
        <v>714</v>
      </c>
      <c r="C87" s="127" t="s">
        <v>65</v>
      </c>
      <c r="D87" s="128">
        <v>11.09</v>
      </c>
      <c r="E87" s="27"/>
      <c r="F87" s="27"/>
      <c r="G87" s="129">
        <v>10.92</v>
      </c>
      <c r="H87" s="36">
        <f t="shared" si="4"/>
        <v>121.1</v>
      </c>
      <c r="I87" s="28"/>
      <c r="J87" s="28"/>
      <c r="K87" s="28">
        <f t="shared" si="5"/>
        <v>121.1</v>
      </c>
    </row>
    <row r="88" spans="1:11" ht="25.5">
      <c r="A88" s="30" t="s">
        <v>772</v>
      </c>
      <c r="B88" s="30" t="s">
        <v>722</v>
      </c>
      <c r="C88" s="127" t="s">
        <v>8</v>
      </c>
      <c r="D88" s="128">
        <v>2.8</v>
      </c>
      <c r="E88" s="27"/>
      <c r="F88" s="27"/>
      <c r="G88" s="129">
        <v>190.82</v>
      </c>
      <c r="H88" s="36">
        <f t="shared" si="4"/>
        <v>534.29</v>
      </c>
      <c r="I88" s="28"/>
      <c r="J88" s="28"/>
      <c r="K88" s="28">
        <f t="shared" si="5"/>
        <v>534.29</v>
      </c>
    </row>
    <row r="89" spans="1:11" ht="25.5">
      <c r="A89" s="30" t="s">
        <v>773</v>
      </c>
      <c r="B89" s="30" t="s">
        <v>716</v>
      </c>
      <c r="C89" s="127" t="s">
        <v>9</v>
      </c>
      <c r="D89" s="128">
        <v>0.56000000000000005</v>
      </c>
      <c r="E89" s="27"/>
      <c r="F89" s="27"/>
      <c r="G89" s="129">
        <v>406.14</v>
      </c>
      <c r="H89" s="36">
        <f t="shared" si="4"/>
        <v>227.43</v>
      </c>
      <c r="I89" s="28"/>
      <c r="J89" s="28"/>
      <c r="K89" s="28">
        <f t="shared" si="5"/>
        <v>227.43</v>
      </c>
    </row>
    <row r="90" spans="1:11" ht="51">
      <c r="A90" s="30" t="s">
        <v>774</v>
      </c>
      <c r="B90" s="130" t="s">
        <v>725</v>
      </c>
      <c r="C90" s="127" t="s">
        <v>9</v>
      </c>
      <c r="D90" s="128">
        <v>0.56000000000000005</v>
      </c>
      <c r="E90" s="27"/>
      <c r="F90" s="27"/>
      <c r="G90" s="129">
        <v>87.45</v>
      </c>
      <c r="H90" s="36">
        <f t="shared" si="4"/>
        <v>48.97</v>
      </c>
      <c r="I90" s="28"/>
      <c r="J90" s="28"/>
      <c r="K90" s="28">
        <f t="shared" si="5"/>
        <v>48.97</v>
      </c>
    </row>
    <row r="91" spans="1:11">
      <c r="A91" s="126" t="s">
        <v>775</v>
      </c>
      <c r="B91" s="6" t="s">
        <v>726</v>
      </c>
      <c r="C91" s="132"/>
      <c r="D91" s="132"/>
      <c r="E91" s="27"/>
      <c r="F91" s="27"/>
      <c r="G91" s="129">
        <v>0</v>
      </c>
      <c r="H91" s="36">
        <f t="shared" si="4"/>
        <v>0</v>
      </c>
      <c r="I91" s="28"/>
      <c r="J91" s="28"/>
      <c r="K91" s="28">
        <f t="shared" si="5"/>
        <v>0</v>
      </c>
    </row>
    <row r="92" spans="1:11" ht="25.5">
      <c r="A92" s="30" t="s">
        <v>776</v>
      </c>
      <c r="B92" s="30" t="s">
        <v>277</v>
      </c>
      <c r="C92" s="127" t="s">
        <v>8</v>
      </c>
      <c r="D92" s="128">
        <v>26.2</v>
      </c>
      <c r="E92" s="27"/>
      <c r="F92" s="27"/>
      <c r="G92" s="129">
        <v>82.56</v>
      </c>
      <c r="H92" s="36">
        <f t="shared" si="4"/>
        <v>2163.0700000000002</v>
      </c>
      <c r="I92" s="28"/>
      <c r="J92" s="28"/>
      <c r="K92" s="28">
        <f t="shared" si="5"/>
        <v>2163.0700000000002</v>
      </c>
    </row>
    <row r="93" spans="1:11" ht="63.75">
      <c r="A93" s="39" t="s">
        <v>777</v>
      </c>
      <c r="B93" s="130" t="s">
        <v>727</v>
      </c>
      <c r="C93" s="67" t="s">
        <v>64</v>
      </c>
      <c r="D93" s="68">
        <v>26.2</v>
      </c>
      <c r="E93" s="27"/>
      <c r="F93" s="27"/>
      <c r="G93" s="129">
        <v>59.59</v>
      </c>
      <c r="H93" s="36">
        <f t="shared" si="4"/>
        <v>1561.25</v>
      </c>
      <c r="I93" s="28"/>
      <c r="J93" s="28"/>
      <c r="K93" s="28">
        <f t="shared" si="5"/>
        <v>1561.25</v>
      </c>
    </row>
    <row r="94" spans="1:11" ht="63.75">
      <c r="A94" s="30" t="s">
        <v>778</v>
      </c>
      <c r="B94" s="130" t="s">
        <v>718</v>
      </c>
      <c r="C94" s="127" t="s">
        <v>8</v>
      </c>
      <c r="D94" s="128">
        <v>13.1</v>
      </c>
      <c r="E94" s="27"/>
      <c r="F94" s="27"/>
      <c r="G94" s="129">
        <v>34.770000000000003</v>
      </c>
      <c r="H94" s="36">
        <f t="shared" si="4"/>
        <v>455.48</v>
      </c>
      <c r="I94" s="28"/>
      <c r="J94" s="28"/>
      <c r="K94" s="28">
        <f t="shared" si="5"/>
        <v>455.48</v>
      </c>
    </row>
    <row r="95" spans="1:11">
      <c r="A95" s="126" t="s">
        <v>779</v>
      </c>
      <c r="B95" s="6" t="s">
        <v>307</v>
      </c>
      <c r="C95" s="132"/>
      <c r="D95" s="132"/>
      <c r="E95" s="27"/>
      <c r="F95" s="27"/>
      <c r="G95" s="129">
        <v>0</v>
      </c>
      <c r="H95" s="36">
        <f t="shared" si="4"/>
        <v>0</v>
      </c>
      <c r="I95" s="28"/>
      <c r="J95" s="28"/>
      <c r="K95" s="28">
        <f t="shared" si="5"/>
        <v>0</v>
      </c>
    </row>
    <row r="96" spans="1:11" ht="25.5">
      <c r="A96" s="30" t="s">
        <v>780</v>
      </c>
      <c r="B96" s="30" t="s">
        <v>309</v>
      </c>
      <c r="C96" s="127" t="s">
        <v>65</v>
      </c>
      <c r="D96" s="128">
        <v>135.66</v>
      </c>
      <c r="E96" s="27"/>
      <c r="F96" s="27"/>
      <c r="G96" s="129">
        <v>25.29</v>
      </c>
      <c r="H96" s="36">
        <f t="shared" si="4"/>
        <v>3430.84</v>
      </c>
      <c r="I96" s="28"/>
      <c r="J96" s="28"/>
      <c r="K96" s="28">
        <f t="shared" si="5"/>
        <v>3430.84</v>
      </c>
    </row>
    <row r="97" spans="1:11" ht="25.5">
      <c r="A97" s="30" t="s">
        <v>781</v>
      </c>
      <c r="B97" s="30" t="s">
        <v>749</v>
      </c>
      <c r="C97" s="127" t="s">
        <v>62</v>
      </c>
      <c r="D97" s="128">
        <v>36</v>
      </c>
      <c r="E97" s="27"/>
      <c r="F97" s="27"/>
      <c r="G97" s="129">
        <v>125.49</v>
      </c>
      <c r="H97" s="36">
        <f t="shared" si="4"/>
        <v>4517.6400000000003</v>
      </c>
      <c r="I97" s="28"/>
      <c r="J97" s="28"/>
      <c r="K97" s="28">
        <f t="shared" si="5"/>
        <v>4517.6400000000003</v>
      </c>
    </row>
    <row r="98" spans="1:11" ht="25.5">
      <c r="A98" s="30" t="s">
        <v>782</v>
      </c>
      <c r="B98" s="30" t="s">
        <v>752</v>
      </c>
      <c r="C98" s="127" t="s">
        <v>64</v>
      </c>
      <c r="D98" s="128">
        <v>12</v>
      </c>
      <c r="E98" s="27"/>
      <c r="F98" s="27"/>
      <c r="G98" s="129">
        <v>96.85</v>
      </c>
      <c r="H98" s="36">
        <f t="shared" si="4"/>
        <v>1162.2</v>
      </c>
      <c r="I98" s="28"/>
      <c r="J98" s="28"/>
      <c r="K98" s="28">
        <f t="shared" si="5"/>
        <v>1162.2</v>
      </c>
    </row>
    <row r="99" spans="1:11">
      <c r="A99" s="126" t="s">
        <v>783</v>
      </c>
      <c r="B99" s="6" t="s">
        <v>729</v>
      </c>
      <c r="C99" s="132"/>
      <c r="D99" s="132"/>
      <c r="E99" s="27"/>
      <c r="F99" s="27"/>
      <c r="G99" s="129">
        <v>0</v>
      </c>
      <c r="H99" s="36">
        <f t="shared" si="4"/>
        <v>0</v>
      </c>
      <c r="I99" s="28"/>
      <c r="J99" s="28"/>
      <c r="K99" s="28">
        <f t="shared" si="5"/>
        <v>0</v>
      </c>
    </row>
    <row r="100" spans="1:11">
      <c r="A100" s="30" t="s">
        <v>784</v>
      </c>
      <c r="B100" s="30" t="s">
        <v>68</v>
      </c>
      <c r="C100" s="127" t="s">
        <v>8</v>
      </c>
      <c r="D100" s="128">
        <v>43.96</v>
      </c>
      <c r="E100" s="27"/>
      <c r="F100" s="27"/>
      <c r="G100" s="129">
        <v>7.08</v>
      </c>
      <c r="H100" s="36">
        <f t="shared" si="4"/>
        <v>311.23</v>
      </c>
      <c r="I100" s="28"/>
      <c r="J100" s="28"/>
      <c r="K100" s="28">
        <f t="shared" si="5"/>
        <v>311.23</v>
      </c>
    </row>
    <row r="101" spans="1:11">
      <c r="A101" s="30" t="s">
        <v>785</v>
      </c>
      <c r="B101" s="30" t="s">
        <v>69</v>
      </c>
      <c r="C101" s="127" t="s">
        <v>8</v>
      </c>
      <c r="D101" s="128">
        <v>43.96</v>
      </c>
      <c r="E101" s="27"/>
      <c r="F101" s="27"/>
      <c r="G101" s="129">
        <v>13.36</v>
      </c>
      <c r="H101" s="36">
        <f t="shared" si="4"/>
        <v>587.29999999999995</v>
      </c>
      <c r="I101" s="28"/>
      <c r="J101" s="28"/>
      <c r="K101" s="28">
        <f t="shared" si="5"/>
        <v>587.29999999999995</v>
      </c>
    </row>
    <row r="102" spans="1:11" ht="51">
      <c r="A102" s="30" t="s">
        <v>786</v>
      </c>
      <c r="B102" s="130" t="s">
        <v>787</v>
      </c>
      <c r="C102" s="127" t="s">
        <v>8</v>
      </c>
      <c r="D102" s="128">
        <v>43.96</v>
      </c>
      <c r="E102" s="27"/>
      <c r="F102" s="27"/>
      <c r="G102" s="129">
        <v>4.75</v>
      </c>
      <c r="H102" s="36">
        <f t="shared" si="4"/>
        <v>208.81</v>
      </c>
      <c r="I102" s="28"/>
      <c r="J102" s="28"/>
      <c r="K102" s="28">
        <f t="shared" si="5"/>
        <v>208.81</v>
      </c>
    </row>
    <row r="103" spans="1:11" ht="38.25">
      <c r="A103" s="30" t="s">
        <v>788</v>
      </c>
      <c r="B103" s="130" t="s">
        <v>732</v>
      </c>
      <c r="C103" s="127" t="s">
        <v>8</v>
      </c>
      <c r="D103" s="128">
        <v>97</v>
      </c>
      <c r="E103" s="27"/>
      <c r="F103" s="27"/>
      <c r="G103" s="129">
        <v>13.92</v>
      </c>
      <c r="H103" s="36">
        <f t="shared" si="4"/>
        <v>1350.24</v>
      </c>
      <c r="I103" s="28"/>
      <c r="J103" s="28"/>
      <c r="K103" s="28">
        <f t="shared" si="5"/>
        <v>1350.24</v>
      </c>
    </row>
    <row r="104" spans="1:11">
      <c r="A104" s="126" t="s">
        <v>789</v>
      </c>
      <c r="B104" s="6" t="s">
        <v>155</v>
      </c>
      <c r="C104" s="132"/>
      <c r="D104" s="132"/>
      <c r="E104" s="27"/>
      <c r="F104" s="27"/>
      <c r="G104" s="129">
        <v>0</v>
      </c>
      <c r="H104" s="36">
        <f t="shared" si="4"/>
        <v>0</v>
      </c>
      <c r="I104" s="28"/>
      <c r="J104" s="28"/>
      <c r="K104" s="28">
        <f t="shared" si="5"/>
        <v>0</v>
      </c>
    </row>
    <row r="105" spans="1:11" ht="25.5">
      <c r="A105" s="30" t="s">
        <v>790</v>
      </c>
      <c r="B105" s="30" t="s">
        <v>730</v>
      </c>
      <c r="C105" s="127" t="s">
        <v>8</v>
      </c>
      <c r="D105" s="128">
        <v>20.54</v>
      </c>
      <c r="E105" s="27"/>
      <c r="F105" s="27">
        <v>20.54</v>
      </c>
      <c r="G105" s="129">
        <v>98.62</v>
      </c>
      <c r="H105" s="36">
        <f t="shared" si="4"/>
        <v>0</v>
      </c>
      <c r="I105" s="28"/>
      <c r="J105" s="28">
        <f>TRUNC((F105*G105),2)</f>
        <v>2025.65</v>
      </c>
      <c r="K105" s="28">
        <f t="shared" si="5"/>
        <v>0</v>
      </c>
    </row>
    <row r="106" spans="1:11" ht="38.25">
      <c r="A106" s="30" t="s">
        <v>791</v>
      </c>
      <c r="B106" s="130" t="s">
        <v>792</v>
      </c>
      <c r="C106" s="127" t="s">
        <v>8</v>
      </c>
      <c r="D106" s="128">
        <v>20.54</v>
      </c>
      <c r="E106" s="27"/>
      <c r="F106" s="27">
        <v>20.54</v>
      </c>
      <c r="G106" s="129">
        <v>16.71</v>
      </c>
      <c r="H106" s="36">
        <f t="shared" si="4"/>
        <v>0</v>
      </c>
      <c r="I106" s="28"/>
      <c r="J106" s="28">
        <f>TRUNC((F106*G106),2)</f>
        <v>343.22</v>
      </c>
      <c r="K106" s="28">
        <f t="shared" si="5"/>
        <v>0</v>
      </c>
    </row>
    <row r="107" spans="1:11">
      <c r="A107" s="126" t="s">
        <v>793</v>
      </c>
      <c r="B107" s="6" t="s">
        <v>159</v>
      </c>
      <c r="C107" s="132"/>
      <c r="D107" s="132"/>
      <c r="E107" s="27"/>
      <c r="F107" s="27"/>
      <c r="G107" s="129">
        <v>0</v>
      </c>
      <c r="H107" s="36">
        <f t="shared" si="4"/>
        <v>0</v>
      </c>
      <c r="I107" s="28"/>
      <c r="J107" s="28"/>
      <c r="K107" s="28">
        <f t="shared" si="5"/>
        <v>0</v>
      </c>
    </row>
    <row r="108" spans="1:11" ht="38.25">
      <c r="A108" s="30" t="s">
        <v>794</v>
      </c>
      <c r="B108" s="130" t="s">
        <v>795</v>
      </c>
      <c r="C108" s="127" t="s">
        <v>9</v>
      </c>
      <c r="D108" s="128">
        <v>1.44</v>
      </c>
      <c r="E108" s="27"/>
      <c r="F108" s="27"/>
      <c r="G108" s="129">
        <v>2351</v>
      </c>
      <c r="H108" s="36">
        <f t="shared" si="4"/>
        <v>3385.44</v>
      </c>
      <c r="I108" s="28"/>
      <c r="J108" s="28"/>
      <c r="K108" s="28">
        <f t="shared" si="5"/>
        <v>3385.44</v>
      </c>
    </row>
    <row r="109" spans="1:11" ht="25.5">
      <c r="A109" s="30" t="s">
        <v>796</v>
      </c>
      <c r="B109" s="30" t="s">
        <v>716</v>
      </c>
      <c r="C109" s="127" t="s">
        <v>9</v>
      </c>
      <c r="D109" s="128">
        <v>0.42</v>
      </c>
      <c r="E109" s="27"/>
      <c r="F109" s="27"/>
      <c r="G109" s="129">
        <v>406.14</v>
      </c>
      <c r="H109" s="36">
        <f t="shared" si="4"/>
        <v>170.57</v>
      </c>
      <c r="I109" s="28"/>
      <c r="J109" s="28"/>
      <c r="K109" s="28">
        <f t="shared" si="5"/>
        <v>170.57</v>
      </c>
    </row>
    <row r="110" spans="1:11" ht="51">
      <c r="A110" s="30" t="s">
        <v>797</v>
      </c>
      <c r="B110" s="130" t="s">
        <v>725</v>
      </c>
      <c r="C110" s="127" t="s">
        <v>9</v>
      </c>
      <c r="D110" s="128">
        <v>1.44</v>
      </c>
      <c r="E110" s="27"/>
      <c r="F110" s="27"/>
      <c r="G110" s="129">
        <v>87.45</v>
      </c>
      <c r="H110" s="36">
        <f t="shared" si="4"/>
        <v>125.92</v>
      </c>
      <c r="I110" s="28"/>
      <c r="J110" s="28"/>
      <c r="K110" s="28">
        <f t="shared" si="5"/>
        <v>125.92</v>
      </c>
    </row>
    <row r="111" spans="1:11" ht="76.5">
      <c r="A111" s="39" t="s">
        <v>798</v>
      </c>
      <c r="B111" s="130" t="s">
        <v>799</v>
      </c>
      <c r="C111" s="67" t="s">
        <v>8</v>
      </c>
      <c r="D111" s="68">
        <v>20.54</v>
      </c>
      <c r="E111" s="27"/>
      <c r="F111" s="27"/>
      <c r="G111" s="129">
        <v>139.33000000000001</v>
      </c>
      <c r="H111" s="36">
        <f t="shared" si="4"/>
        <v>2861.83</v>
      </c>
      <c r="I111" s="28"/>
      <c r="J111" s="28"/>
      <c r="K111" s="28">
        <f t="shared" si="5"/>
        <v>2861.83</v>
      </c>
    </row>
    <row r="112" spans="1:11" ht="89.25">
      <c r="A112" s="39" t="s">
        <v>800</v>
      </c>
      <c r="B112" s="130" t="s">
        <v>801</v>
      </c>
      <c r="C112" s="67" t="s">
        <v>64</v>
      </c>
      <c r="D112" s="68">
        <v>18.2</v>
      </c>
      <c r="E112" s="27"/>
      <c r="F112" s="27"/>
      <c r="G112" s="129">
        <v>29.01</v>
      </c>
      <c r="H112" s="36">
        <f t="shared" si="4"/>
        <v>527.98</v>
      </c>
      <c r="I112" s="28"/>
      <c r="J112" s="28"/>
      <c r="K112" s="28">
        <f t="shared" si="5"/>
        <v>527.98</v>
      </c>
    </row>
    <row r="113" spans="1:11">
      <c r="A113" s="126" t="s">
        <v>802</v>
      </c>
      <c r="B113" s="6" t="s">
        <v>176</v>
      </c>
      <c r="C113" s="132"/>
      <c r="D113" s="132"/>
      <c r="E113" s="27"/>
      <c r="F113" s="27"/>
      <c r="G113" s="129">
        <v>0</v>
      </c>
      <c r="H113" s="36">
        <f t="shared" si="4"/>
        <v>0</v>
      </c>
      <c r="I113" s="28"/>
      <c r="J113" s="28"/>
      <c r="K113" s="28">
        <f t="shared" si="5"/>
        <v>0</v>
      </c>
    </row>
    <row r="114" spans="1:11" ht="51">
      <c r="A114" s="30" t="s">
        <v>803</v>
      </c>
      <c r="B114" s="130" t="s">
        <v>804</v>
      </c>
      <c r="C114" s="127" t="s">
        <v>63</v>
      </c>
      <c r="D114" s="128">
        <v>1</v>
      </c>
      <c r="E114" s="27"/>
      <c r="F114" s="27"/>
      <c r="G114" s="129">
        <v>58.88</v>
      </c>
      <c r="H114" s="36">
        <f t="shared" si="4"/>
        <v>58.88</v>
      </c>
      <c r="I114" s="28"/>
      <c r="J114" s="28"/>
      <c r="K114" s="28">
        <f t="shared" si="5"/>
        <v>58.88</v>
      </c>
    </row>
    <row r="115" spans="1:11" ht="25.5">
      <c r="A115" s="30" t="s">
        <v>805</v>
      </c>
      <c r="B115" s="30" t="s">
        <v>806</v>
      </c>
      <c r="C115" s="127" t="s">
        <v>64</v>
      </c>
      <c r="D115" s="128">
        <v>23.2</v>
      </c>
      <c r="E115" s="27"/>
      <c r="F115" s="27"/>
      <c r="G115" s="129">
        <v>17.64</v>
      </c>
      <c r="H115" s="36">
        <f t="shared" si="4"/>
        <v>409.24</v>
      </c>
      <c r="I115" s="28"/>
      <c r="J115" s="28"/>
      <c r="K115" s="28">
        <f t="shared" si="5"/>
        <v>409.24</v>
      </c>
    </row>
    <row r="116" spans="1:11">
      <c r="A116" s="30" t="s">
        <v>807</v>
      </c>
      <c r="B116" s="30" t="s">
        <v>736</v>
      </c>
      <c r="C116" s="127" t="s">
        <v>63</v>
      </c>
      <c r="D116" s="128">
        <v>8</v>
      </c>
      <c r="E116" s="27"/>
      <c r="F116" s="27"/>
      <c r="G116" s="129">
        <v>15.65</v>
      </c>
      <c r="H116" s="36">
        <f t="shared" si="4"/>
        <v>125.2</v>
      </c>
      <c r="I116" s="28"/>
      <c r="J116" s="28"/>
      <c r="K116" s="28">
        <f t="shared" si="5"/>
        <v>125.2</v>
      </c>
    </row>
    <row r="117" spans="1:11" ht="25.5">
      <c r="A117" s="30" t="s">
        <v>808</v>
      </c>
      <c r="B117" s="30" t="s">
        <v>809</v>
      </c>
      <c r="C117" s="127" t="s">
        <v>64</v>
      </c>
      <c r="D117" s="128">
        <v>100.5</v>
      </c>
      <c r="E117" s="27"/>
      <c r="F117" s="27"/>
      <c r="G117" s="129">
        <v>5.78</v>
      </c>
      <c r="H117" s="36">
        <f t="shared" si="4"/>
        <v>580.89</v>
      </c>
      <c r="I117" s="28"/>
      <c r="J117" s="28"/>
      <c r="K117" s="28">
        <f t="shared" si="5"/>
        <v>580.89</v>
      </c>
    </row>
    <row r="118" spans="1:11" ht="25.5">
      <c r="A118" s="30" t="s">
        <v>810</v>
      </c>
      <c r="B118" s="30" t="s">
        <v>734</v>
      </c>
      <c r="C118" s="127" t="s">
        <v>64</v>
      </c>
      <c r="D118" s="128">
        <v>56.4</v>
      </c>
      <c r="E118" s="27"/>
      <c r="F118" s="27"/>
      <c r="G118" s="129">
        <v>5.39</v>
      </c>
      <c r="H118" s="36">
        <f t="shared" si="4"/>
        <v>303.99</v>
      </c>
      <c r="I118" s="28"/>
      <c r="J118" s="28"/>
      <c r="K118" s="28">
        <f t="shared" si="5"/>
        <v>303.99</v>
      </c>
    </row>
    <row r="119" spans="1:11" ht="25.5">
      <c r="A119" s="30" t="s">
        <v>811</v>
      </c>
      <c r="B119" s="30" t="s">
        <v>812</v>
      </c>
      <c r="C119" s="127" t="s">
        <v>66</v>
      </c>
      <c r="D119" s="128">
        <v>2</v>
      </c>
      <c r="E119" s="27"/>
      <c r="F119" s="27"/>
      <c r="G119" s="129">
        <v>35.93</v>
      </c>
      <c r="H119" s="36">
        <f t="shared" si="4"/>
        <v>71.86</v>
      </c>
      <c r="I119" s="28"/>
      <c r="J119" s="28"/>
      <c r="K119" s="28">
        <f t="shared" si="5"/>
        <v>71.86</v>
      </c>
    </row>
    <row r="120" spans="1:11">
      <c r="A120" s="30" t="s">
        <v>813</v>
      </c>
      <c r="B120" s="30" t="s">
        <v>814</v>
      </c>
      <c r="C120" s="127" t="s">
        <v>66</v>
      </c>
      <c r="D120" s="128">
        <v>6</v>
      </c>
      <c r="E120" s="27"/>
      <c r="F120" s="27"/>
      <c r="G120" s="129">
        <v>26.63</v>
      </c>
      <c r="H120" s="36">
        <f t="shared" si="4"/>
        <v>159.78</v>
      </c>
      <c r="I120" s="28"/>
      <c r="J120" s="28"/>
      <c r="K120" s="28">
        <f t="shared" si="5"/>
        <v>159.78</v>
      </c>
    </row>
    <row r="121" spans="1:11" ht="25.5">
      <c r="A121" s="30" t="s">
        <v>815</v>
      </c>
      <c r="B121" s="30" t="s">
        <v>453</v>
      </c>
      <c r="C121" s="127" t="s">
        <v>64</v>
      </c>
      <c r="D121" s="128">
        <v>66</v>
      </c>
      <c r="E121" s="27"/>
      <c r="F121" s="27"/>
      <c r="G121" s="129">
        <v>10.02</v>
      </c>
      <c r="H121" s="36">
        <f t="shared" si="4"/>
        <v>661.32</v>
      </c>
      <c r="I121" s="28"/>
      <c r="J121" s="28"/>
      <c r="K121" s="28">
        <f t="shared" si="5"/>
        <v>661.32</v>
      </c>
    </row>
    <row r="122" spans="1:11" ht="38.25">
      <c r="A122" s="30" t="s">
        <v>816</v>
      </c>
      <c r="B122" s="30" t="s">
        <v>451</v>
      </c>
      <c r="C122" s="127" t="s">
        <v>63</v>
      </c>
      <c r="D122" s="128">
        <v>2</v>
      </c>
      <c r="E122" s="27"/>
      <c r="F122" s="27"/>
      <c r="G122" s="129">
        <v>47.9</v>
      </c>
      <c r="H122" s="36">
        <f t="shared" si="4"/>
        <v>95.8</v>
      </c>
      <c r="I122" s="28"/>
      <c r="J122" s="28"/>
      <c r="K122" s="28">
        <f t="shared" si="5"/>
        <v>95.8</v>
      </c>
    </row>
    <row r="123" spans="1:11" ht="51">
      <c r="A123" s="30" t="s">
        <v>817</v>
      </c>
      <c r="B123" s="130" t="s">
        <v>818</v>
      </c>
      <c r="C123" s="127" t="s">
        <v>63</v>
      </c>
      <c r="D123" s="128">
        <v>4</v>
      </c>
      <c r="E123" s="27"/>
      <c r="F123" s="27"/>
      <c r="G123" s="129">
        <v>163.12</v>
      </c>
      <c r="H123" s="36">
        <f t="shared" si="4"/>
        <v>652.48</v>
      </c>
      <c r="I123" s="28"/>
      <c r="J123" s="28"/>
      <c r="K123" s="28">
        <f t="shared" si="5"/>
        <v>652.48</v>
      </c>
    </row>
    <row r="124" spans="1:11" ht="25.5">
      <c r="A124" s="30" t="s">
        <v>819</v>
      </c>
      <c r="B124" s="30" t="s">
        <v>820</v>
      </c>
      <c r="C124" s="127" t="s">
        <v>63</v>
      </c>
      <c r="D124" s="128">
        <v>8</v>
      </c>
      <c r="E124" s="27"/>
      <c r="F124" s="27"/>
      <c r="G124" s="129">
        <v>25.58</v>
      </c>
      <c r="H124" s="36">
        <f t="shared" si="4"/>
        <v>204.64</v>
      </c>
      <c r="I124" s="28"/>
      <c r="J124" s="28"/>
      <c r="K124" s="28">
        <f t="shared" si="5"/>
        <v>204.64</v>
      </c>
    </row>
    <row r="125" spans="1:11">
      <c r="A125" s="126" t="s">
        <v>821</v>
      </c>
      <c r="B125" s="6" t="s">
        <v>455</v>
      </c>
      <c r="C125" s="132"/>
      <c r="D125" s="132"/>
      <c r="E125" s="27"/>
      <c r="F125" s="27"/>
      <c r="G125" s="129">
        <v>0</v>
      </c>
      <c r="H125" s="36">
        <f t="shared" si="4"/>
        <v>0</v>
      </c>
      <c r="I125" s="28"/>
      <c r="J125" s="28"/>
      <c r="K125" s="28">
        <f t="shared" si="5"/>
        <v>0</v>
      </c>
    </row>
    <row r="126" spans="1:11" ht="25.5">
      <c r="A126" s="30" t="s">
        <v>822</v>
      </c>
      <c r="B126" s="30" t="s">
        <v>823</v>
      </c>
      <c r="C126" s="127" t="s">
        <v>64</v>
      </c>
      <c r="D126" s="128">
        <v>9</v>
      </c>
      <c r="E126" s="27"/>
      <c r="F126" s="27"/>
      <c r="G126" s="129">
        <v>31.16</v>
      </c>
      <c r="H126" s="36">
        <f t="shared" si="4"/>
        <v>280.44</v>
      </c>
      <c r="I126" s="28"/>
      <c r="J126" s="28"/>
      <c r="K126" s="28">
        <f t="shared" si="5"/>
        <v>280.44</v>
      </c>
    </row>
    <row r="127" spans="1:11" ht="51">
      <c r="A127" s="30" t="s">
        <v>824</v>
      </c>
      <c r="B127" s="130" t="s">
        <v>825</v>
      </c>
      <c r="C127" s="127" t="s">
        <v>63</v>
      </c>
      <c r="D127" s="128">
        <v>2</v>
      </c>
      <c r="E127" s="27"/>
      <c r="F127" s="27"/>
      <c r="G127" s="129">
        <v>41.85</v>
      </c>
      <c r="H127" s="36">
        <f t="shared" si="4"/>
        <v>83.7</v>
      </c>
      <c r="I127" s="28"/>
      <c r="J127" s="28"/>
      <c r="K127" s="28">
        <f t="shared" si="5"/>
        <v>83.7</v>
      </c>
    </row>
    <row r="128" spans="1:11" ht="38.25">
      <c r="A128" s="30" t="s">
        <v>826</v>
      </c>
      <c r="B128" s="130" t="s">
        <v>827</v>
      </c>
      <c r="C128" s="127" t="s">
        <v>64</v>
      </c>
      <c r="D128" s="128">
        <v>3</v>
      </c>
      <c r="E128" s="27"/>
      <c r="F128" s="27"/>
      <c r="G128" s="129">
        <v>6.49</v>
      </c>
      <c r="H128" s="36">
        <f t="shared" si="4"/>
        <v>19.47</v>
      </c>
      <c r="I128" s="28"/>
      <c r="J128" s="28"/>
      <c r="K128" s="28">
        <f t="shared" si="5"/>
        <v>19.47</v>
      </c>
    </row>
    <row r="129" spans="1:11">
      <c r="A129" s="126" t="s">
        <v>828</v>
      </c>
      <c r="B129" s="6" t="s">
        <v>130</v>
      </c>
      <c r="C129" s="132"/>
      <c r="D129" s="132"/>
      <c r="E129" s="27"/>
      <c r="F129" s="27"/>
      <c r="G129" s="129">
        <v>0</v>
      </c>
      <c r="H129" s="36">
        <f t="shared" si="4"/>
        <v>0</v>
      </c>
      <c r="I129" s="28"/>
      <c r="J129" s="28"/>
      <c r="K129" s="28">
        <f t="shared" si="5"/>
        <v>0</v>
      </c>
    </row>
    <row r="130" spans="1:11" ht="25.5">
      <c r="A130" s="30" t="s">
        <v>829</v>
      </c>
      <c r="B130" s="30" t="s">
        <v>741</v>
      </c>
      <c r="C130" s="127" t="s">
        <v>8</v>
      </c>
      <c r="D130" s="128">
        <v>3</v>
      </c>
      <c r="E130" s="27"/>
      <c r="F130" s="27"/>
      <c r="G130" s="129">
        <v>727.53</v>
      </c>
      <c r="H130" s="36">
        <f t="shared" si="4"/>
        <v>2182.59</v>
      </c>
      <c r="I130" s="28"/>
      <c r="J130" s="28"/>
      <c r="K130" s="28">
        <f t="shared" si="5"/>
        <v>2182.59</v>
      </c>
    </row>
    <row r="131" spans="1:11" ht="25.5">
      <c r="A131" s="30" t="s">
        <v>830</v>
      </c>
      <c r="B131" s="30" t="s">
        <v>743</v>
      </c>
      <c r="C131" s="127" t="s">
        <v>8</v>
      </c>
      <c r="D131" s="128">
        <v>1.89</v>
      </c>
      <c r="E131" s="27"/>
      <c r="F131" s="27"/>
      <c r="G131" s="129">
        <v>947.01</v>
      </c>
      <c r="H131" s="36">
        <f t="shared" si="4"/>
        <v>1789.84</v>
      </c>
      <c r="I131" s="28"/>
      <c r="J131" s="28"/>
      <c r="K131" s="28">
        <f t="shared" si="5"/>
        <v>1789.84</v>
      </c>
    </row>
    <row r="132" spans="1:11" ht="38.25">
      <c r="A132" s="30" t="s">
        <v>831</v>
      </c>
      <c r="B132" s="130" t="s">
        <v>832</v>
      </c>
      <c r="C132" s="127" t="s">
        <v>8</v>
      </c>
      <c r="D132" s="128">
        <v>3</v>
      </c>
      <c r="E132" s="27"/>
      <c r="F132" s="27"/>
      <c r="G132" s="129">
        <v>700.27</v>
      </c>
      <c r="H132" s="36">
        <f t="shared" si="4"/>
        <v>2100.81</v>
      </c>
      <c r="I132" s="28"/>
      <c r="J132" s="28"/>
      <c r="K132" s="28">
        <f t="shared" si="5"/>
        <v>2100.81</v>
      </c>
    </row>
    <row r="133" spans="1:11">
      <c r="A133" s="125">
        <v>3</v>
      </c>
      <c r="B133" s="19" t="s">
        <v>833</v>
      </c>
      <c r="C133" s="19"/>
      <c r="D133" s="132"/>
      <c r="E133" s="27"/>
      <c r="F133" s="27"/>
      <c r="G133" s="129">
        <v>0</v>
      </c>
      <c r="H133" s="36">
        <f t="shared" si="4"/>
        <v>0</v>
      </c>
      <c r="I133" s="28"/>
      <c r="J133" s="28"/>
      <c r="K133" s="28">
        <f t="shared" si="5"/>
        <v>0</v>
      </c>
    </row>
    <row r="134" spans="1:11">
      <c r="A134" s="126" t="s">
        <v>536</v>
      </c>
      <c r="B134" s="6" t="s">
        <v>115</v>
      </c>
      <c r="C134" s="132"/>
      <c r="D134" s="132"/>
      <c r="E134" s="27"/>
      <c r="F134" s="27"/>
      <c r="G134" s="129">
        <v>0</v>
      </c>
      <c r="H134" s="36">
        <f t="shared" si="4"/>
        <v>0</v>
      </c>
      <c r="I134" s="28"/>
      <c r="J134" s="28"/>
      <c r="K134" s="28">
        <f t="shared" si="5"/>
        <v>0</v>
      </c>
    </row>
    <row r="135" spans="1:11" ht="25.5">
      <c r="A135" s="30" t="s">
        <v>834</v>
      </c>
      <c r="B135" s="30" t="s">
        <v>33</v>
      </c>
      <c r="C135" s="127" t="s">
        <v>64</v>
      </c>
      <c r="D135" s="128">
        <v>14</v>
      </c>
      <c r="E135" s="27"/>
      <c r="F135" s="27"/>
      <c r="G135" s="129">
        <v>66.39</v>
      </c>
      <c r="H135" s="36">
        <f t="shared" si="4"/>
        <v>929.46</v>
      </c>
      <c r="I135" s="28"/>
      <c r="J135" s="28"/>
      <c r="K135" s="28">
        <f t="shared" si="5"/>
        <v>929.46</v>
      </c>
    </row>
    <row r="136" spans="1:11" ht="38.25">
      <c r="A136" s="30" t="s">
        <v>835</v>
      </c>
      <c r="B136" s="130" t="s">
        <v>767</v>
      </c>
      <c r="C136" s="127" t="s">
        <v>9</v>
      </c>
      <c r="D136" s="128">
        <v>6.38</v>
      </c>
      <c r="E136" s="27"/>
      <c r="F136" s="27"/>
      <c r="G136" s="129">
        <v>13.81</v>
      </c>
      <c r="H136" s="36">
        <f t="shared" si="4"/>
        <v>88.1</v>
      </c>
      <c r="I136" s="28"/>
      <c r="J136" s="28"/>
      <c r="K136" s="28">
        <f t="shared" si="5"/>
        <v>88.1</v>
      </c>
    </row>
    <row r="137" spans="1:11" ht="25.5">
      <c r="A137" s="30" t="s">
        <v>836</v>
      </c>
      <c r="B137" s="30" t="s">
        <v>769</v>
      </c>
      <c r="C137" s="127" t="s">
        <v>9</v>
      </c>
      <c r="D137" s="128">
        <v>6.38</v>
      </c>
      <c r="E137" s="27"/>
      <c r="F137" s="27"/>
      <c r="G137" s="129">
        <v>6.72</v>
      </c>
      <c r="H137" s="36">
        <f t="shared" si="4"/>
        <v>42.87</v>
      </c>
      <c r="I137" s="28"/>
      <c r="J137" s="28"/>
      <c r="K137" s="28">
        <f t="shared" si="5"/>
        <v>42.87</v>
      </c>
    </row>
    <row r="138" spans="1:11" ht="25.5">
      <c r="A138" s="30" t="s">
        <v>837</v>
      </c>
      <c r="B138" s="30" t="s">
        <v>838</v>
      </c>
      <c r="C138" s="127" t="s">
        <v>9</v>
      </c>
      <c r="D138" s="128">
        <v>1.26</v>
      </c>
      <c r="E138" s="27"/>
      <c r="F138" s="27"/>
      <c r="G138" s="129">
        <v>542.57000000000005</v>
      </c>
      <c r="H138" s="36">
        <f t="shared" si="4"/>
        <v>683.63</v>
      </c>
      <c r="I138" s="28"/>
      <c r="J138" s="28"/>
      <c r="K138" s="28">
        <f t="shared" si="5"/>
        <v>683.63</v>
      </c>
    </row>
    <row r="139" spans="1:11">
      <c r="A139" s="126" t="s">
        <v>538</v>
      </c>
      <c r="B139" s="6" t="s">
        <v>726</v>
      </c>
      <c r="C139" s="132"/>
      <c r="D139" s="132"/>
      <c r="E139" s="27"/>
      <c r="F139" s="27"/>
      <c r="G139" s="129">
        <v>0</v>
      </c>
      <c r="H139" s="36">
        <f t="shared" si="4"/>
        <v>0</v>
      </c>
      <c r="I139" s="28"/>
      <c r="J139" s="28"/>
      <c r="K139" s="28">
        <f t="shared" si="5"/>
        <v>0</v>
      </c>
    </row>
    <row r="140" spans="1:11" ht="25.5">
      <c r="A140" s="30" t="s">
        <v>839</v>
      </c>
      <c r="B140" s="30" t="s">
        <v>277</v>
      </c>
      <c r="C140" s="127" t="s">
        <v>8</v>
      </c>
      <c r="D140" s="128">
        <v>4.76</v>
      </c>
      <c r="E140" s="27"/>
      <c r="F140" s="27"/>
      <c r="G140" s="129">
        <v>82.56</v>
      </c>
      <c r="H140" s="36">
        <f t="shared" si="4"/>
        <v>392.98</v>
      </c>
      <c r="I140" s="28"/>
      <c r="J140" s="28"/>
      <c r="K140" s="28">
        <f t="shared" si="5"/>
        <v>392.98</v>
      </c>
    </row>
    <row r="141" spans="1:11" ht="63.75">
      <c r="A141" s="39" t="s">
        <v>840</v>
      </c>
      <c r="B141" s="130" t="s">
        <v>727</v>
      </c>
      <c r="C141" s="67" t="s">
        <v>64</v>
      </c>
      <c r="D141" s="68">
        <v>13.3</v>
      </c>
      <c r="E141" s="27"/>
      <c r="F141" s="27"/>
      <c r="G141" s="129">
        <v>59.59</v>
      </c>
      <c r="H141" s="36">
        <f t="shared" ref="H141:H204" si="6">TRUNC(((D141-F141)*G141),2)</f>
        <v>792.54</v>
      </c>
      <c r="I141" s="28"/>
      <c r="J141" s="28"/>
      <c r="K141" s="28">
        <f t="shared" ref="K141:K204" si="7">H141+I141</f>
        <v>792.54</v>
      </c>
    </row>
    <row r="142" spans="1:11">
      <c r="A142" s="126" t="s">
        <v>542</v>
      </c>
      <c r="B142" s="6" t="s">
        <v>729</v>
      </c>
      <c r="C142" s="132"/>
      <c r="D142" s="132"/>
      <c r="E142" s="27"/>
      <c r="F142" s="27"/>
      <c r="G142" s="129">
        <v>0</v>
      </c>
      <c r="H142" s="36">
        <f t="shared" si="6"/>
        <v>0</v>
      </c>
      <c r="I142" s="28"/>
      <c r="J142" s="28"/>
      <c r="K142" s="28">
        <f t="shared" si="7"/>
        <v>0</v>
      </c>
    </row>
    <row r="143" spans="1:11">
      <c r="A143" s="30" t="s">
        <v>841</v>
      </c>
      <c r="B143" s="30" t="s">
        <v>68</v>
      </c>
      <c r="C143" s="127" t="s">
        <v>8</v>
      </c>
      <c r="D143" s="128">
        <v>6.75</v>
      </c>
      <c r="E143" s="27"/>
      <c r="F143" s="27"/>
      <c r="G143" s="129">
        <v>7.08</v>
      </c>
      <c r="H143" s="36">
        <f t="shared" si="6"/>
        <v>47.79</v>
      </c>
      <c r="I143" s="28"/>
      <c r="J143" s="28"/>
      <c r="K143" s="28">
        <f t="shared" si="7"/>
        <v>47.79</v>
      </c>
    </row>
    <row r="144" spans="1:11">
      <c r="A144" s="30" t="s">
        <v>842</v>
      </c>
      <c r="B144" s="30" t="s">
        <v>69</v>
      </c>
      <c r="C144" s="127" t="s">
        <v>8</v>
      </c>
      <c r="D144" s="128">
        <v>6.75</v>
      </c>
      <c r="E144" s="27"/>
      <c r="F144" s="27"/>
      <c r="G144" s="129">
        <v>13.36</v>
      </c>
      <c r="H144" s="36">
        <f t="shared" si="6"/>
        <v>90.18</v>
      </c>
      <c r="I144" s="28"/>
      <c r="J144" s="28"/>
      <c r="K144" s="28">
        <f t="shared" si="7"/>
        <v>90.18</v>
      </c>
    </row>
    <row r="145" spans="1:11" ht="63.75">
      <c r="A145" s="30" t="s">
        <v>843</v>
      </c>
      <c r="B145" s="130" t="s">
        <v>718</v>
      </c>
      <c r="C145" s="127" t="s">
        <v>8</v>
      </c>
      <c r="D145" s="128">
        <v>6.75</v>
      </c>
      <c r="E145" s="27"/>
      <c r="F145" s="27"/>
      <c r="G145" s="129">
        <v>34.770000000000003</v>
      </c>
      <c r="H145" s="36">
        <f t="shared" si="6"/>
        <v>234.69</v>
      </c>
      <c r="I145" s="28"/>
      <c r="J145" s="28"/>
      <c r="K145" s="28">
        <f t="shared" si="7"/>
        <v>234.69</v>
      </c>
    </row>
    <row r="146" spans="1:11">
      <c r="A146" s="126" t="s">
        <v>558</v>
      </c>
      <c r="B146" s="6" t="s">
        <v>844</v>
      </c>
      <c r="C146" s="132"/>
      <c r="D146" s="132"/>
      <c r="E146" s="27"/>
      <c r="F146" s="27"/>
      <c r="G146" s="129">
        <v>0</v>
      </c>
      <c r="H146" s="36">
        <f t="shared" si="6"/>
        <v>0</v>
      </c>
      <c r="I146" s="28"/>
      <c r="J146" s="28"/>
      <c r="K146" s="28">
        <f t="shared" si="7"/>
        <v>0</v>
      </c>
    </row>
    <row r="147" spans="1:11" ht="51">
      <c r="A147" s="30" t="s">
        <v>845</v>
      </c>
      <c r="B147" s="130" t="s">
        <v>846</v>
      </c>
      <c r="C147" s="127" t="s">
        <v>64</v>
      </c>
      <c r="D147" s="128">
        <v>13.4</v>
      </c>
      <c r="E147" s="27"/>
      <c r="F147" s="27"/>
      <c r="G147" s="129">
        <v>750.11</v>
      </c>
      <c r="H147" s="36">
        <f t="shared" si="6"/>
        <v>10051.469999999999</v>
      </c>
      <c r="I147" s="28"/>
      <c r="J147" s="28"/>
      <c r="K147" s="28">
        <f t="shared" si="7"/>
        <v>10051.469999999999</v>
      </c>
    </row>
    <row r="148" spans="1:11">
      <c r="A148" s="125">
        <v>4</v>
      </c>
      <c r="B148" s="19" t="s">
        <v>847</v>
      </c>
      <c r="C148" s="19"/>
      <c r="D148" s="132"/>
      <c r="E148" s="27"/>
      <c r="F148" s="27"/>
      <c r="G148" s="129">
        <v>0</v>
      </c>
      <c r="H148" s="36">
        <f t="shared" si="6"/>
        <v>0</v>
      </c>
      <c r="I148" s="28"/>
      <c r="J148" s="28"/>
      <c r="K148" s="28">
        <f t="shared" si="7"/>
        <v>0</v>
      </c>
    </row>
    <row r="149" spans="1:11">
      <c r="A149" s="126" t="s">
        <v>848</v>
      </c>
      <c r="B149" s="6" t="s">
        <v>849</v>
      </c>
      <c r="C149" s="132"/>
      <c r="D149" s="132"/>
      <c r="E149" s="27"/>
      <c r="F149" s="27"/>
      <c r="G149" s="129">
        <v>0</v>
      </c>
      <c r="H149" s="36">
        <f t="shared" si="6"/>
        <v>0</v>
      </c>
      <c r="I149" s="28"/>
      <c r="J149" s="28"/>
      <c r="K149" s="28">
        <f t="shared" si="7"/>
        <v>0</v>
      </c>
    </row>
    <row r="150" spans="1:11" ht="25.5">
      <c r="A150" s="30" t="s">
        <v>850</v>
      </c>
      <c r="B150" s="30" t="s">
        <v>317</v>
      </c>
      <c r="C150" s="127" t="s">
        <v>64</v>
      </c>
      <c r="D150" s="128">
        <v>9.8000000000000007</v>
      </c>
      <c r="E150" s="27"/>
      <c r="F150" s="27"/>
      <c r="G150" s="129">
        <v>225.37</v>
      </c>
      <c r="H150" s="36">
        <f t="shared" si="6"/>
        <v>2208.62</v>
      </c>
      <c r="I150" s="28"/>
      <c r="J150" s="28"/>
      <c r="K150" s="28">
        <f t="shared" si="7"/>
        <v>2208.62</v>
      </c>
    </row>
    <row r="151" spans="1:11" ht="25.5">
      <c r="A151" s="30" t="s">
        <v>851</v>
      </c>
      <c r="B151" s="30" t="s">
        <v>852</v>
      </c>
      <c r="C151" s="127" t="s">
        <v>8</v>
      </c>
      <c r="D151" s="128">
        <v>0.64</v>
      </c>
      <c r="E151" s="27"/>
      <c r="F151" s="27">
        <v>0.64</v>
      </c>
      <c r="G151" s="129">
        <v>1343.83</v>
      </c>
      <c r="H151" s="36">
        <f t="shared" si="6"/>
        <v>0</v>
      </c>
      <c r="I151" s="28"/>
      <c r="J151" s="28">
        <f>TRUNC((F151*G151),2)</f>
        <v>860.05</v>
      </c>
      <c r="K151" s="28">
        <f t="shared" si="7"/>
        <v>0</v>
      </c>
    </row>
    <row r="152" spans="1:11">
      <c r="A152" s="126" t="s">
        <v>853</v>
      </c>
      <c r="B152" s="6" t="s">
        <v>854</v>
      </c>
      <c r="C152" s="132"/>
      <c r="D152" s="132"/>
      <c r="E152" s="27"/>
      <c r="F152" s="27"/>
      <c r="G152" s="129">
        <v>0</v>
      </c>
      <c r="H152" s="36">
        <f t="shared" si="6"/>
        <v>0</v>
      </c>
      <c r="I152" s="28"/>
      <c r="J152" s="28"/>
      <c r="K152" s="28">
        <f t="shared" si="7"/>
        <v>0</v>
      </c>
    </row>
    <row r="153" spans="1:11" ht="38.25">
      <c r="A153" s="30" t="s">
        <v>855</v>
      </c>
      <c r="B153" s="130" t="s">
        <v>856</v>
      </c>
      <c r="C153" s="127" t="s">
        <v>8</v>
      </c>
      <c r="D153" s="128">
        <v>7.87</v>
      </c>
      <c r="E153" s="27"/>
      <c r="F153" s="27"/>
      <c r="G153" s="129">
        <v>14.71</v>
      </c>
      <c r="H153" s="36">
        <f t="shared" si="6"/>
        <v>115.76</v>
      </c>
      <c r="I153" s="28"/>
      <c r="J153" s="28"/>
      <c r="K153" s="28">
        <f t="shared" si="7"/>
        <v>115.76</v>
      </c>
    </row>
    <row r="154" spans="1:11">
      <c r="A154" s="30" t="s">
        <v>857</v>
      </c>
      <c r="B154" s="30" t="s">
        <v>68</v>
      </c>
      <c r="C154" s="127" t="s">
        <v>8</v>
      </c>
      <c r="D154" s="128">
        <v>7.87</v>
      </c>
      <c r="E154" s="27"/>
      <c r="F154" s="27"/>
      <c r="G154" s="129">
        <v>7.08</v>
      </c>
      <c r="H154" s="36">
        <f t="shared" si="6"/>
        <v>55.71</v>
      </c>
      <c r="I154" s="28"/>
      <c r="J154" s="28"/>
      <c r="K154" s="28">
        <f t="shared" si="7"/>
        <v>55.71</v>
      </c>
    </row>
    <row r="155" spans="1:11">
      <c r="A155" s="30" t="s">
        <v>858</v>
      </c>
      <c r="B155" s="30" t="s">
        <v>69</v>
      </c>
      <c r="C155" s="127" t="s">
        <v>8</v>
      </c>
      <c r="D155" s="128">
        <v>7.87</v>
      </c>
      <c r="E155" s="27"/>
      <c r="F155" s="27"/>
      <c r="G155" s="129">
        <v>13.36</v>
      </c>
      <c r="H155" s="36">
        <f t="shared" si="6"/>
        <v>105.14</v>
      </c>
      <c r="I155" s="28"/>
      <c r="J155" s="28"/>
      <c r="K155" s="28">
        <f t="shared" si="7"/>
        <v>105.14</v>
      </c>
    </row>
    <row r="156" spans="1:11" ht="38.25">
      <c r="A156" s="30" t="s">
        <v>859</v>
      </c>
      <c r="B156" s="130" t="s">
        <v>860</v>
      </c>
      <c r="C156" s="127" t="s">
        <v>8</v>
      </c>
      <c r="D156" s="128">
        <v>7.87</v>
      </c>
      <c r="E156" s="27"/>
      <c r="F156" s="27"/>
      <c r="G156" s="129">
        <v>14.02</v>
      </c>
      <c r="H156" s="36">
        <f t="shared" si="6"/>
        <v>110.33</v>
      </c>
      <c r="I156" s="28"/>
      <c r="J156" s="28"/>
      <c r="K156" s="28">
        <f t="shared" si="7"/>
        <v>110.33</v>
      </c>
    </row>
    <row r="157" spans="1:11" ht="38.25">
      <c r="A157" s="30" t="s">
        <v>861</v>
      </c>
      <c r="B157" s="130" t="s">
        <v>732</v>
      </c>
      <c r="C157" s="127" t="s">
        <v>8</v>
      </c>
      <c r="D157" s="128">
        <v>7.87</v>
      </c>
      <c r="E157" s="27"/>
      <c r="F157" s="27"/>
      <c r="G157" s="129">
        <v>13.92</v>
      </c>
      <c r="H157" s="36">
        <f t="shared" si="6"/>
        <v>109.55</v>
      </c>
      <c r="I157" s="28"/>
      <c r="J157" s="28"/>
      <c r="K157" s="28">
        <f t="shared" si="7"/>
        <v>109.55</v>
      </c>
    </row>
    <row r="158" spans="1:11">
      <c r="A158" s="126" t="s">
        <v>862</v>
      </c>
      <c r="B158" s="6" t="s">
        <v>863</v>
      </c>
      <c r="C158" s="132"/>
      <c r="D158" s="132"/>
      <c r="E158" s="27"/>
      <c r="F158" s="27"/>
      <c r="G158" s="129">
        <v>0</v>
      </c>
      <c r="H158" s="36">
        <f t="shared" si="6"/>
        <v>0</v>
      </c>
      <c r="I158" s="28"/>
      <c r="J158" s="28"/>
      <c r="K158" s="28">
        <f t="shared" si="7"/>
        <v>0</v>
      </c>
    </row>
    <row r="159" spans="1:11" ht="25.5">
      <c r="A159" s="30" t="s">
        <v>864</v>
      </c>
      <c r="B159" s="30" t="s">
        <v>852</v>
      </c>
      <c r="C159" s="127" t="s">
        <v>8</v>
      </c>
      <c r="D159" s="128">
        <v>0.36</v>
      </c>
      <c r="E159" s="27"/>
      <c r="F159" s="27"/>
      <c r="G159" s="129">
        <v>1343.83</v>
      </c>
      <c r="H159" s="36">
        <f t="shared" si="6"/>
        <v>483.77</v>
      </c>
      <c r="I159" s="28"/>
      <c r="J159" s="28"/>
      <c r="K159" s="28">
        <f t="shared" si="7"/>
        <v>483.77</v>
      </c>
    </row>
    <row r="160" spans="1:11">
      <c r="A160" s="126" t="s">
        <v>865</v>
      </c>
      <c r="B160" s="6" t="s">
        <v>866</v>
      </c>
      <c r="C160" s="132"/>
      <c r="D160" s="132"/>
      <c r="E160" s="27"/>
      <c r="F160" s="27"/>
      <c r="G160" s="129">
        <v>0</v>
      </c>
      <c r="H160" s="36">
        <f t="shared" si="6"/>
        <v>0</v>
      </c>
      <c r="I160" s="28"/>
      <c r="J160" s="28"/>
      <c r="K160" s="28">
        <f t="shared" si="7"/>
        <v>0</v>
      </c>
    </row>
    <row r="161" spans="1:11">
      <c r="A161" s="30" t="s">
        <v>867</v>
      </c>
      <c r="B161" s="30" t="s">
        <v>754</v>
      </c>
      <c r="C161" s="127" t="s">
        <v>9</v>
      </c>
      <c r="D161" s="128">
        <v>4.8099999999999996</v>
      </c>
      <c r="E161" s="27"/>
      <c r="F161" s="27"/>
      <c r="G161" s="129">
        <v>228.1</v>
      </c>
      <c r="H161" s="36">
        <f t="shared" si="6"/>
        <v>1097.1600000000001</v>
      </c>
      <c r="I161" s="28"/>
      <c r="J161" s="28"/>
      <c r="K161" s="28">
        <f t="shared" si="7"/>
        <v>1097.1600000000001</v>
      </c>
    </row>
    <row r="162" spans="1:11" ht="63.75">
      <c r="A162" s="39" t="s">
        <v>868</v>
      </c>
      <c r="B162" s="130" t="s">
        <v>869</v>
      </c>
      <c r="C162" s="67" t="s">
        <v>63</v>
      </c>
      <c r="D162" s="68">
        <v>2</v>
      </c>
      <c r="E162" s="27"/>
      <c r="F162" s="27"/>
      <c r="G162" s="129">
        <v>601.15</v>
      </c>
      <c r="H162" s="36">
        <f t="shared" si="6"/>
        <v>1202.3</v>
      </c>
      <c r="I162" s="28"/>
      <c r="J162" s="28"/>
      <c r="K162" s="28">
        <f t="shared" si="7"/>
        <v>1202.3</v>
      </c>
    </row>
    <row r="163" spans="1:11" ht="25.5">
      <c r="A163" s="30" t="s">
        <v>870</v>
      </c>
      <c r="B163" s="30" t="s">
        <v>716</v>
      </c>
      <c r="C163" s="127" t="s">
        <v>9</v>
      </c>
      <c r="D163" s="128">
        <v>3.36</v>
      </c>
      <c r="E163" s="27">
        <v>5.0999999999999996</v>
      </c>
      <c r="F163" s="27"/>
      <c r="G163" s="129">
        <v>406.14</v>
      </c>
      <c r="H163" s="36">
        <f t="shared" si="6"/>
        <v>1364.63</v>
      </c>
      <c r="I163" s="28">
        <f>E163*G163</f>
        <v>2071.3139999999999</v>
      </c>
      <c r="J163" s="28"/>
      <c r="K163" s="28">
        <f t="shared" si="7"/>
        <v>3435.944</v>
      </c>
    </row>
    <row r="164" spans="1:11" ht="51">
      <c r="A164" s="30" t="s">
        <v>871</v>
      </c>
      <c r="B164" s="130" t="s">
        <v>725</v>
      </c>
      <c r="C164" s="127" t="s">
        <v>9</v>
      </c>
      <c r="D164" s="128">
        <v>3.36</v>
      </c>
      <c r="E164" s="27">
        <v>5.0999999999999996</v>
      </c>
      <c r="F164" s="27"/>
      <c r="G164" s="129">
        <v>87.45</v>
      </c>
      <c r="H164" s="36">
        <f t="shared" si="6"/>
        <v>293.83</v>
      </c>
      <c r="I164" s="28">
        <f>E164*G164</f>
        <v>445.995</v>
      </c>
      <c r="J164" s="28"/>
      <c r="K164" s="28">
        <f t="shared" si="7"/>
        <v>739.82500000000005</v>
      </c>
    </row>
    <row r="165" spans="1:11">
      <c r="A165" s="30" t="s">
        <v>872</v>
      </c>
      <c r="B165" s="30" t="s">
        <v>873</v>
      </c>
      <c r="C165" s="127" t="s">
        <v>65</v>
      </c>
      <c r="D165" s="128">
        <v>80</v>
      </c>
      <c r="E165" s="27"/>
      <c r="F165" s="27"/>
      <c r="G165" s="129">
        <v>2.19</v>
      </c>
      <c r="H165" s="36">
        <f t="shared" si="6"/>
        <v>175.2</v>
      </c>
      <c r="I165" s="28"/>
      <c r="J165" s="28"/>
      <c r="K165" s="28">
        <f t="shared" si="7"/>
        <v>175.2</v>
      </c>
    </row>
    <row r="166" spans="1:11" ht="51">
      <c r="A166" s="30" t="s">
        <v>874</v>
      </c>
      <c r="B166" s="130" t="s">
        <v>708</v>
      </c>
      <c r="C166" s="127" t="s">
        <v>9</v>
      </c>
      <c r="D166" s="128">
        <v>4.8099999999999996</v>
      </c>
      <c r="E166" s="27"/>
      <c r="F166" s="27"/>
      <c r="G166" s="129">
        <v>118.2</v>
      </c>
      <c r="H166" s="36">
        <f t="shared" si="6"/>
        <v>568.54</v>
      </c>
      <c r="I166" s="28"/>
      <c r="J166" s="28"/>
      <c r="K166" s="28">
        <f t="shared" si="7"/>
        <v>568.54</v>
      </c>
    </row>
    <row r="167" spans="1:11">
      <c r="A167" s="126" t="s">
        <v>875</v>
      </c>
      <c r="B167" s="6" t="s">
        <v>876</v>
      </c>
      <c r="C167" s="132"/>
      <c r="D167" s="132"/>
      <c r="E167" s="27"/>
      <c r="F167" s="27"/>
      <c r="G167" s="129">
        <v>0</v>
      </c>
      <c r="H167" s="36">
        <f t="shared" si="6"/>
        <v>0</v>
      </c>
      <c r="I167" s="28"/>
      <c r="J167" s="28"/>
      <c r="K167" s="28">
        <f t="shared" si="7"/>
        <v>0</v>
      </c>
    </row>
    <row r="168" spans="1:11">
      <c r="A168" s="30" t="s">
        <v>877</v>
      </c>
      <c r="B168" s="30" t="s">
        <v>754</v>
      </c>
      <c r="C168" s="127" t="s">
        <v>9</v>
      </c>
      <c r="D168" s="128">
        <v>0.11</v>
      </c>
      <c r="E168" s="27"/>
      <c r="F168" s="27">
        <v>0.11</v>
      </c>
      <c r="G168" s="129">
        <v>228.1</v>
      </c>
      <c r="H168" s="36">
        <f t="shared" si="6"/>
        <v>0</v>
      </c>
      <c r="I168" s="28"/>
      <c r="J168" s="28">
        <f>TRUNC((F168*G168),2)</f>
        <v>25.09</v>
      </c>
      <c r="K168" s="28">
        <f t="shared" si="7"/>
        <v>0</v>
      </c>
    </row>
    <row r="169" spans="1:11" ht="51">
      <c r="A169" s="30" t="s">
        <v>878</v>
      </c>
      <c r="B169" s="130" t="s">
        <v>879</v>
      </c>
      <c r="C169" s="127" t="s">
        <v>64</v>
      </c>
      <c r="D169" s="128">
        <v>3.6</v>
      </c>
      <c r="E169" s="27"/>
      <c r="F169" s="27">
        <v>3.6</v>
      </c>
      <c r="G169" s="129">
        <v>76.55</v>
      </c>
      <c r="H169" s="36">
        <f t="shared" si="6"/>
        <v>0</v>
      </c>
      <c r="I169" s="28"/>
      <c r="J169" s="28">
        <f t="shared" ref="J169:J170" si="8">TRUNC((F169*G169),2)</f>
        <v>275.58</v>
      </c>
      <c r="K169" s="28">
        <f t="shared" si="7"/>
        <v>0</v>
      </c>
    </row>
    <row r="170" spans="1:11" ht="89.25">
      <c r="A170" s="39" t="s">
        <v>880</v>
      </c>
      <c r="B170" s="130" t="s">
        <v>881</v>
      </c>
      <c r="C170" s="67" t="s">
        <v>9</v>
      </c>
      <c r="D170" s="68">
        <v>0.11</v>
      </c>
      <c r="E170" s="27"/>
      <c r="F170" s="27">
        <v>0.11</v>
      </c>
      <c r="G170" s="129">
        <v>552.4</v>
      </c>
      <c r="H170" s="36">
        <f t="shared" si="6"/>
        <v>0</v>
      </c>
      <c r="I170" s="28"/>
      <c r="J170" s="28">
        <f t="shared" si="8"/>
        <v>60.76</v>
      </c>
      <c r="K170" s="28">
        <f t="shared" si="7"/>
        <v>0</v>
      </c>
    </row>
    <row r="171" spans="1:11">
      <c r="A171" s="126" t="s">
        <v>882</v>
      </c>
      <c r="B171" s="6" t="s">
        <v>883</v>
      </c>
      <c r="C171" s="132"/>
      <c r="D171" s="132"/>
      <c r="E171" s="27"/>
      <c r="F171" s="27"/>
      <c r="G171" s="129">
        <v>0</v>
      </c>
      <c r="H171" s="36">
        <f t="shared" si="6"/>
        <v>0</v>
      </c>
      <c r="I171" s="28"/>
      <c r="J171" s="28"/>
      <c r="K171" s="28">
        <f t="shared" si="7"/>
        <v>0</v>
      </c>
    </row>
    <row r="172" spans="1:11" ht="38.25">
      <c r="A172" s="30" t="s">
        <v>884</v>
      </c>
      <c r="B172" s="130" t="s">
        <v>728</v>
      </c>
      <c r="C172" s="127" t="s">
        <v>8</v>
      </c>
      <c r="D172" s="128">
        <v>0.49</v>
      </c>
      <c r="E172" s="27"/>
      <c r="F172" s="27"/>
      <c r="G172" s="129">
        <v>909.66</v>
      </c>
      <c r="H172" s="36">
        <f t="shared" si="6"/>
        <v>445.73</v>
      </c>
      <c r="I172" s="28"/>
      <c r="J172" s="28"/>
      <c r="K172" s="28">
        <f t="shared" si="7"/>
        <v>445.73</v>
      </c>
    </row>
    <row r="173" spans="1:11">
      <c r="A173" s="126" t="s">
        <v>885</v>
      </c>
      <c r="B173" s="6" t="s">
        <v>71</v>
      </c>
      <c r="C173" s="132"/>
      <c r="D173" s="132"/>
      <c r="E173" s="27"/>
      <c r="F173" s="27"/>
      <c r="G173" s="129">
        <v>0</v>
      </c>
      <c r="H173" s="36">
        <f t="shared" si="6"/>
        <v>0</v>
      </c>
      <c r="I173" s="28"/>
      <c r="J173" s="28"/>
      <c r="K173" s="28">
        <f t="shared" si="7"/>
        <v>0</v>
      </c>
    </row>
    <row r="174" spans="1:11" ht="25.5">
      <c r="A174" s="30" t="s">
        <v>886</v>
      </c>
      <c r="B174" s="30" t="s">
        <v>887</v>
      </c>
      <c r="C174" s="127" t="s">
        <v>8</v>
      </c>
      <c r="D174" s="128">
        <v>5</v>
      </c>
      <c r="E174" s="27"/>
      <c r="F174" s="27"/>
      <c r="G174" s="129">
        <v>227.42</v>
      </c>
      <c r="H174" s="36">
        <f t="shared" si="6"/>
        <v>1137.0999999999999</v>
      </c>
      <c r="I174" s="28"/>
      <c r="J174" s="28"/>
      <c r="K174" s="28">
        <f t="shared" si="7"/>
        <v>1137.0999999999999</v>
      </c>
    </row>
    <row r="175" spans="1:11">
      <c r="A175" s="30" t="s">
        <v>888</v>
      </c>
      <c r="B175" s="30" t="s">
        <v>69</v>
      </c>
      <c r="C175" s="127" t="s">
        <v>8</v>
      </c>
      <c r="D175" s="128">
        <v>5</v>
      </c>
      <c r="E175" s="27"/>
      <c r="F175" s="27"/>
      <c r="G175" s="129">
        <v>13.36</v>
      </c>
      <c r="H175" s="36">
        <f t="shared" si="6"/>
        <v>66.8</v>
      </c>
      <c r="I175" s="28"/>
      <c r="J175" s="28"/>
      <c r="K175" s="28">
        <f t="shared" si="7"/>
        <v>66.8</v>
      </c>
    </row>
    <row r="176" spans="1:11" ht="38.25">
      <c r="A176" s="30" t="s">
        <v>889</v>
      </c>
      <c r="B176" s="130" t="s">
        <v>732</v>
      </c>
      <c r="C176" s="127" t="s">
        <v>8</v>
      </c>
      <c r="D176" s="128">
        <v>5</v>
      </c>
      <c r="E176" s="27"/>
      <c r="F176" s="27"/>
      <c r="G176" s="129">
        <v>13.92</v>
      </c>
      <c r="H176" s="36">
        <f t="shared" si="6"/>
        <v>69.599999999999994</v>
      </c>
      <c r="I176" s="28"/>
      <c r="J176" s="28"/>
      <c r="K176" s="28">
        <f t="shared" si="7"/>
        <v>69.599999999999994</v>
      </c>
    </row>
    <row r="177" spans="1:11">
      <c r="A177" s="125">
        <v>5</v>
      </c>
      <c r="B177" s="19" t="s">
        <v>890</v>
      </c>
      <c r="C177" s="19"/>
      <c r="D177" s="132"/>
      <c r="E177" s="27"/>
      <c r="F177" s="27"/>
      <c r="G177" s="129">
        <v>0</v>
      </c>
      <c r="H177" s="36">
        <f t="shared" si="6"/>
        <v>0</v>
      </c>
      <c r="I177" s="28"/>
      <c r="J177" s="28"/>
      <c r="K177" s="28">
        <f t="shared" si="7"/>
        <v>0</v>
      </c>
    </row>
    <row r="178" spans="1:11">
      <c r="A178" s="126" t="s">
        <v>891</v>
      </c>
      <c r="B178" s="6" t="s">
        <v>6</v>
      </c>
      <c r="C178" s="132"/>
      <c r="D178" s="132"/>
      <c r="E178" s="27"/>
      <c r="F178" s="27"/>
      <c r="G178" s="129">
        <v>0</v>
      </c>
      <c r="H178" s="36">
        <f t="shared" si="6"/>
        <v>0</v>
      </c>
      <c r="I178" s="28"/>
      <c r="J178" s="28"/>
      <c r="K178" s="28">
        <f t="shared" si="7"/>
        <v>0</v>
      </c>
    </row>
    <row r="179" spans="1:11">
      <c r="A179" s="30" t="s">
        <v>892</v>
      </c>
      <c r="B179" s="30" t="s">
        <v>704</v>
      </c>
      <c r="C179" s="127" t="s">
        <v>8</v>
      </c>
      <c r="D179" s="128">
        <v>37</v>
      </c>
      <c r="E179" s="27"/>
      <c r="F179" s="27"/>
      <c r="G179" s="129">
        <v>16.88</v>
      </c>
      <c r="H179" s="36">
        <f t="shared" si="6"/>
        <v>624.55999999999995</v>
      </c>
      <c r="I179" s="28"/>
      <c r="J179" s="28"/>
      <c r="K179" s="28">
        <f t="shared" si="7"/>
        <v>624.55999999999995</v>
      </c>
    </row>
    <row r="180" spans="1:11">
      <c r="A180" s="126" t="s">
        <v>893</v>
      </c>
      <c r="B180" s="6" t="s">
        <v>115</v>
      </c>
      <c r="C180" s="132"/>
      <c r="D180" s="132"/>
      <c r="E180" s="27"/>
      <c r="F180" s="27"/>
      <c r="G180" s="129">
        <v>0</v>
      </c>
      <c r="H180" s="36">
        <f t="shared" si="6"/>
        <v>0</v>
      </c>
      <c r="I180" s="28"/>
      <c r="J180" s="28"/>
      <c r="K180" s="28">
        <f t="shared" si="7"/>
        <v>0</v>
      </c>
    </row>
    <row r="181" spans="1:11" ht="25.5">
      <c r="A181" s="30" t="s">
        <v>894</v>
      </c>
      <c r="B181" s="30" t="s">
        <v>33</v>
      </c>
      <c r="C181" s="127" t="s">
        <v>64</v>
      </c>
      <c r="D181" s="128">
        <v>15</v>
      </c>
      <c r="E181" s="27"/>
      <c r="F181" s="27"/>
      <c r="G181" s="129">
        <v>66.39</v>
      </c>
      <c r="H181" s="36">
        <f t="shared" si="6"/>
        <v>995.85</v>
      </c>
      <c r="I181" s="28"/>
      <c r="J181" s="28"/>
      <c r="K181" s="28">
        <f t="shared" si="7"/>
        <v>995.85</v>
      </c>
    </row>
    <row r="182" spans="1:11" ht="63.75">
      <c r="A182" s="39" t="s">
        <v>895</v>
      </c>
      <c r="B182" s="30" t="s">
        <v>711</v>
      </c>
      <c r="C182" s="67" t="s">
        <v>9</v>
      </c>
      <c r="D182" s="68">
        <v>0.74</v>
      </c>
      <c r="E182" s="27"/>
      <c r="F182" s="27"/>
      <c r="G182" s="129">
        <v>132.43</v>
      </c>
      <c r="H182" s="36">
        <f t="shared" si="6"/>
        <v>97.99</v>
      </c>
      <c r="I182" s="28"/>
      <c r="J182" s="28"/>
      <c r="K182" s="28">
        <f t="shared" si="7"/>
        <v>97.99</v>
      </c>
    </row>
    <row r="183" spans="1:11" ht="63.75">
      <c r="A183" s="39" t="s">
        <v>896</v>
      </c>
      <c r="B183" s="130" t="s">
        <v>897</v>
      </c>
      <c r="C183" s="67" t="s">
        <v>65</v>
      </c>
      <c r="D183" s="68">
        <v>21.45</v>
      </c>
      <c r="E183" s="27"/>
      <c r="F183" s="27"/>
      <c r="G183" s="129">
        <v>10.52</v>
      </c>
      <c r="H183" s="36">
        <f t="shared" si="6"/>
        <v>225.65</v>
      </c>
      <c r="I183" s="28"/>
      <c r="J183" s="28"/>
      <c r="K183" s="28">
        <f t="shared" si="7"/>
        <v>225.65</v>
      </c>
    </row>
    <row r="184" spans="1:11" ht="25.5">
      <c r="A184" s="30" t="s">
        <v>898</v>
      </c>
      <c r="B184" s="30" t="s">
        <v>714</v>
      </c>
      <c r="C184" s="127" t="s">
        <v>65</v>
      </c>
      <c r="D184" s="128">
        <v>9.5299999999999994</v>
      </c>
      <c r="E184" s="27"/>
      <c r="F184" s="27"/>
      <c r="G184" s="129">
        <v>10.92</v>
      </c>
      <c r="H184" s="36">
        <f t="shared" si="6"/>
        <v>104.06</v>
      </c>
      <c r="I184" s="28"/>
      <c r="J184" s="28"/>
      <c r="K184" s="28">
        <f t="shared" si="7"/>
        <v>104.06</v>
      </c>
    </row>
    <row r="185" spans="1:11" ht="25.5">
      <c r="A185" s="30" t="s">
        <v>899</v>
      </c>
      <c r="B185" s="30" t="s">
        <v>716</v>
      </c>
      <c r="C185" s="127" t="s">
        <v>9</v>
      </c>
      <c r="D185" s="128">
        <v>0.74</v>
      </c>
      <c r="E185" s="27"/>
      <c r="F185" s="27"/>
      <c r="G185" s="129">
        <v>406.14</v>
      </c>
      <c r="H185" s="36">
        <f t="shared" si="6"/>
        <v>300.54000000000002</v>
      </c>
      <c r="I185" s="28"/>
      <c r="J185" s="28"/>
      <c r="K185" s="28">
        <f t="shared" si="7"/>
        <v>300.54000000000002</v>
      </c>
    </row>
    <row r="186" spans="1:11" ht="63.75">
      <c r="A186" s="30" t="s">
        <v>900</v>
      </c>
      <c r="B186" s="130" t="s">
        <v>718</v>
      </c>
      <c r="C186" s="127" t="s">
        <v>8</v>
      </c>
      <c r="D186" s="128">
        <v>1.7</v>
      </c>
      <c r="E186" s="27"/>
      <c r="F186" s="27"/>
      <c r="G186" s="129">
        <v>34.770000000000003</v>
      </c>
      <c r="H186" s="36">
        <f t="shared" si="6"/>
        <v>59.1</v>
      </c>
      <c r="I186" s="28"/>
      <c r="J186" s="28"/>
      <c r="K186" s="28">
        <f t="shared" si="7"/>
        <v>59.1</v>
      </c>
    </row>
    <row r="187" spans="1:11">
      <c r="A187" s="126" t="s">
        <v>901</v>
      </c>
      <c r="B187" s="6" t="s">
        <v>719</v>
      </c>
      <c r="C187" s="132"/>
      <c r="D187" s="132"/>
      <c r="E187" s="27"/>
      <c r="F187" s="27"/>
      <c r="G187" s="129">
        <v>0</v>
      </c>
      <c r="H187" s="36">
        <f t="shared" si="6"/>
        <v>0</v>
      </c>
      <c r="I187" s="28"/>
      <c r="J187" s="28"/>
      <c r="K187" s="28">
        <f t="shared" si="7"/>
        <v>0</v>
      </c>
    </row>
    <row r="188" spans="1:11" ht="63.75">
      <c r="A188" s="39" t="s">
        <v>902</v>
      </c>
      <c r="B188" s="130" t="s">
        <v>903</v>
      </c>
      <c r="C188" s="67" t="s">
        <v>65</v>
      </c>
      <c r="D188" s="68">
        <v>24</v>
      </c>
      <c r="E188" s="27"/>
      <c r="F188" s="27"/>
      <c r="G188" s="129">
        <v>15.94</v>
      </c>
      <c r="H188" s="36">
        <f t="shared" si="6"/>
        <v>382.56</v>
      </c>
      <c r="I188" s="28"/>
      <c r="J188" s="28"/>
      <c r="K188" s="28">
        <f t="shared" si="7"/>
        <v>382.56</v>
      </c>
    </row>
    <row r="189" spans="1:11" ht="25.5">
      <c r="A189" s="30" t="s">
        <v>904</v>
      </c>
      <c r="B189" s="30" t="s">
        <v>714</v>
      </c>
      <c r="C189" s="127" t="s">
        <v>65</v>
      </c>
      <c r="D189" s="128">
        <v>10.4</v>
      </c>
      <c r="E189" s="27"/>
      <c r="F189" s="27"/>
      <c r="G189" s="129">
        <v>10.92</v>
      </c>
      <c r="H189" s="36">
        <f t="shared" si="6"/>
        <v>113.56</v>
      </c>
      <c r="I189" s="28"/>
      <c r="J189" s="28"/>
      <c r="K189" s="28">
        <f t="shared" si="7"/>
        <v>113.56</v>
      </c>
    </row>
    <row r="190" spans="1:11" ht="25.5">
      <c r="A190" s="30" t="s">
        <v>905</v>
      </c>
      <c r="B190" s="30" t="s">
        <v>722</v>
      </c>
      <c r="C190" s="127" t="s">
        <v>8</v>
      </c>
      <c r="D190" s="128">
        <v>0.18</v>
      </c>
      <c r="E190" s="27"/>
      <c r="F190" s="27"/>
      <c r="G190" s="129">
        <v>190.82</v>
      </c>
      <c r="H190" s="36">
        <f t="shared" si="6"/>
        <v>34.340000000000003</v>
      </c>
      <c r="I190" s="28"/>
      <c r="J190" s="28"/>
      <c r="K190" s="28">
        <f t="shared" si="7"/>
        <v>34.340000000000003</v>
      </c>
    </row>
    <row r="191" spans="1:11" ht="25.5">
      <c r="A191" s="30" t="s">
        <v>906</v>
      </c>
      <c r="B191" s="30" t="s">
        <v>716</v>
      </c>
      <c r="C191" s="127" t="s">
        <v>9</v>
      </c>
      <c r="D191" s="128">
        <v>0.63</v>
      </c>
      <c r="E191" s="27"/>
      <c r="F191" s="27"/>
      <c r="G191" s="129">
        <v>406.14</v>
      </c>
      <c r="H191" s="36">
        <f t="shared" si="6"/>
        <v>255.86</v>
      </c>
      <c r="I191" s="28"/>
      <c r="J191" s="28"/>
      <c r="K191" s="28">
        <f t="shared" si="7"/>
        <v>255.86</v>
      </c>
    </row>
    <row r="192" spans="1:11">
      <c r="A192" s="126" t="s">
        <v>907</v>
      </c>
      <c r="B192" s="6" t="s">
        <v>726</v>
      </c>
      <c r="C192" s="132"/>
      <c r="D192" s="132"/>
      <c r="E192" s="27"/>
      <c r="F192" s="27"/>
      <c r="G192" s="129">
        <v>0</v>
      </c>
      <c r="H192" s="36">
        <f t="shared" si="6"/>
        <v>0</v>
      </c>
      <c r="I192" s="28"/>
      <c r="J192" s="28"/>
      <c r="K192" s="28">
        <f t="shared" si="7"/>
        <v>0</v>
      </c>
    </row>
    <row r="193" spans="1:11" ht="25.5">
      <c r="A193" s="30" t="s">
        <v>908</v>
      </c>
      <c r="B193" s="30" t="s">
        <v>277</v>
      </c>
      <c r="C193" s="127" t="s">
        <v>8</v>
      </c>
      <c r="D193" s="128">
        <v>40.78</v>
      </c>
      <c r="E193" s="27">
        <v>3.88</v>
      </c>
      <c r="F193" s="27"/>
      <c r="G193" s="129">
        <v>82.56</v>
      </c>
      <c r="H193" s="36">
        <f t="shared" si="6"/>
        <v>3366.79</v>
      </c>
      <c r="I193" s="28">
        <f>E193*G193</f>
        <v>320.33280000000002</v>
      </c>
      <c r="J193" s="28"/>
      <c r="K193" s="28">
        <f t="shared" si="7"/>
        <v>3687.1228000000001</v>
      </c>
    </row>
    <row r="194" spans="1:11" ht="63.75">
      <c r="A194" s="39" t="s">
        <v>909</v>
      </c>
      <c r="B194" s="130" t="s">
        <v>727</v>
      </c>
      <c r="C194" s="67" t="s">
        <v>64</v>
      </c>
      <c r="D194" s="68">
        <v>25.53</v>
      </c>
      <c r="E194" s="27">
        <v>9.6999999999999993</v>
      </c>
      <c r="F194" s="27"/>
      <c r="G194" s="129">
        <v>59.59</v>
      </c>
      <c r="H194" s="36">
        <f t="shared" si="6"/>
        <v>1521.33</v>
      </c>
      <c r="I194" s="28">
        <f>E194*G194</f>
        <v>578.02300000000002</v>
      </c>
      <c r="J194" s="28"/>
      <c r="K194" s="28">
        <f t="shared" si="7"/>
        <v>2099.3530000000001</v>
      </c>
    </row>
    <row r="195" spans="1:11">
      <c r="A195" s="126" t="s">
        <v>910</v>
      </c>
      <c r="B195" s="6" t="s">
        <v>729</v>
      </c>
      <c r="C195" s="132"/>
      <c r="D195" s="132"/>
      <c r="E195" s="27"/>
      <c r="F195" s="27"/>
      <c r="G195" s="129">
        <v>0</v>
      </c>
      <c r="H195" s="36">
        <f t="shared" si="6"/>
        <v>0</v>
      </c>
      <c r="I195" s="28"/>
      <c r="J195" s="28"/>
      <c r="K195" s="28">
        <f t="shared" si="7"/>
        <v>0</v>
      </c>
    </row>
    <row r="196" spans="1:11">
      <c r="A196" s="30" t="s">
        <v>911</v>
      </c>
      <c r="B196" s="30" t="s">
        <v>68</v>
      </c>
      <c r="C196" s="127" t="s">
        <v>8</v>
      </c>
      <c r="D196" s="128">
        <v>81.569999999999993</v>
      </c>
      <c r="E196" s="27">
        <v>7.76</v>
      </c>
      <c r="F196" s="27"/>
      <c r="G196" s="129">
        <v>7.08</v>
      </c>
      <c r="H196" s="36">
        <f t="shared" si="6"/>
        <v>577.51</v>
      </c>
      <c r="I196" s="28">
        <f>E196*G196</f>
        <v>54.940799999999996</v>
      </c>
      <c r="J196" s="28"/>
      <c r="K196" s="28">
        <f t="shared" si="7"/>
        <v>632.45079999999996</v>
      </c>
    </row>
    <row r="197" spans="1:11">
      <c r="A197" s="30" t="s">
        <v>912</v>
      </c>
      <c r="B197" s="30" t="s">
        <v>69</v>
      </c>
      <c r="C197" s="127" t="s">
        <v>8</v>
      </c>
      <c r="D197" s="128">
        <v>81.569999999999993</v>
      </c>
      <c r="E197" s="27">
        <v>3.88</v>
      </c>
      <c r="F197" s="27"/>
      <c r="G197" s="129">
        <v>13.36</v>
      </c>
      <c r="H197" s="36">
        <f t="shared" si="6"/>
        <v>1089.77</v>
      </c>
      <c r="I197" s="28">
        <f>E197*G197</f>
        <v>51.836799999999997</v>
      </c>
      <c r="J197" s="28"/>
      <c r="K197" s="28">
        <f t="shared" si="7"/>
        <v>1141.6068</v>
      </c>
    </row>
    <row r="198" spans="1:11" ht="38.25">
      <c r="A198" s="30" t="s">
        <v>913</v>
      </c>
      <c r="B198" s="130" t="s">
        <v>732</v>
      </c>
      <c r="C198" s="127" t="s">
        <v>8</v>
      </c>
      <c r="D198" s="128">
        <v>81.569999999999993</v>
      </c>
      <c r="E198" s="27">
        <v>26</v>
      </c>
      <c r="F198" s="27"/>
      <c r="G198" s="129">
        <v>13.92</v>
      </c>
      <c r="H198" s="36">
        <f t="shared" si="6"/>
        <v>1135.45</v>
      </c>
      <c r="I198" s="28">
        <f>E198*G198</f>
        <v>361.92</v>
      </c>
      <c r="J198" s="28"/>
      <c r="K198" s="28">
        <f t="shared" si="7"/>
        <v>1497.3700000000001</v>
      </c>
    </row>
    <row r="199" spans="1:11" ht="63.75">
      <c r="A199" s="30" t="s">
        <v>914</v>
      </c>
      <c r="B199" s="130" t="s">
        <v>718</v>
      </c>
      <c r="C199" s="127" t="s">
        <v>8</v>
      </c>
      <c r="D199" s="128">
        <v>8.51</v>
      </c>
      <c r="E199" s="27"/>
      <c r="F199" s="27"/>
      <c r="G199" s="129">
        <v>34.770000000000003</v>
      </c>
      <c r="H199" s="36">
        <f t="shared" si="6"/>
        <v>295.89</v>
      </c>
      <c r="I199" s="28"/>
      <c r="J199" s="28"/>
      <c r="K199" s="28">
        <f t="shared" si="7"/>
        <v>295.89</v>
      </c>
    </row>
    <row r="200" spans="1:11">
      <c r="A200" s="126" t="s">
        <v>915</v>
      </c>
      <c r="B200" s="6" t="s">
        <v>916</v>
      </c>
      <c r="C200" s="132"/>
      <c r="D200" s="132"/>
      <c r="E200" s="27"/>
      <c r="F200" s="27"/>
      <c r="G200" s="129">
        <v>0</v>
      </c>
      <c r="H200" s="36">
        <f t="shared" si="6"/>
        <v>0</v>
      </c>
      <c r="I200" s="28"/>
      <c r="J200" s="28"/>
      <c r="K200" s="28">
        <f t="shared" si="7"/>
        <v>0</v>
      </c>
    </row>
    <row r="201" spans="1:11" ht="25.5">
      <c r="A201" s="30" t="s">
        <v>917</v>
      </c>
      <c r="B201" s="30" t="s">
        <v>716</v>
      </c>
      <c r="C201" s="127" t="s">
        <v>9</v>
      </c>
      <c r="D201" s="128">
        <v>2.59</v>
      </c>
      <c r="E201" s="27"/>
      <c r="F201" s="27"/>
      <c r="G201" s="129">
        <v>406.14</v>
      </c>
      <c r="H201" s="36">
        <f t="shared" si="6"/>
        <v>1051.9000000000001</v>
      </c>
      <c r="I201" s="28"/>
      <c r="J201" s="28"/>
      <c r="K201" s="28">
        <f t="shared" si="7"/>
        <v>1051.9000000000001</v>
      </c>
    </row>
    <row r="202" spans="1:11" ht="51">
      <c r="A202" s="30" t="s">
        <v>918</v>
      </c>
      <c r="B202" s="130" t="s">
        <v>725</v>
      </c>
      <c r="C202" s="127" t="s">
        <v>9</v>
      </c>
      <c r="D202" s="128">
        <v>2.59</v>
      </c>
      <c r="E202" s="27"/>
      <c r="F202" s="27"/>
      <c r="G202" s="129">
        <v>87.45</v>
      </c>
      <c r="H202" s="36">
        <f t="shared" si="6"/>
        <v>226.49</v>
      </c>
      <c r="I202" s="28"/>
      <c r="J202" s="28"/>
      <c r="K202" s="28">
        <f t="shared" si="7"/>
        <v>226.49</v>
      </c>
    </row>
    <row r="203" spans="1:11" ht="76.5">
      <c r="A203" s="39" t="s">
        <v>919</v>
      </c>
      <c r="B203" s="130" t="s">
        <v>799</v>
      </c>
      <c r="C203" s="67" t="s">
        <v>8</v>
      </c>
      <c r="D203" s="68">
        <v>37</v>
      </c>
      <c r="E203" s="27"/>
      <c r="F203" s="27"/>
      <c r="G203" s="129">
        <v>139.33000000000001</v>
      </c>
      <c r="H203" s="36">
        <f t="shared" si="6"/>
        <v>5155.21</v>
      </c>
      <c r="I203" s="28"/>
      <c r="J203" s="28"/>
      <c r="K203" s="28">
        <f t="shared" si="7"/>
        <v>5155.21</v>
      </c>
    </row>
    <row r="204" spans="1:11" ht="89.25">
      <c r="A204" s="39" t="s">
        <v>920</v>
      </c>
      <c r="B204" s="130" t="s">
        <v>801</v>
      </c>
      <c r="C204" s="67" t="s">
        <v>64</v>
      </c>
      <c r="D204" s="68">
        <v>25.9</v>
      </c>
      <c r="E204" s="27"/>
      <c r="F204" s="27"/>
      <c r="G204" s="129">
        <v>29.01</v>
      </c>
      <c r="H204" s="36">
        <f t="shared" si="6"/>
        <v>751.35</v>
      </c>
      <c r="I204" s="28"/>
      <c r="J204" s="28"/>
      <c r="K204" s="28">
        <f t="shared" si="7"/>
        <v>751.35</v>
      </c>
    </row>
    <row r="205" spans="1:11">
      <c r="A205" s="126" t="s">
        <v>921</v>
      </c>
      <c r="B205" s="6" t="s">
        <v>130</v>
      </c>
      <c r="C205" s="132"/>
      <c r="D205" s="132"/>
      <c r="E205" s="27"/>
      <c r="F205" s="27"/>
      <c r="G205" s="129">
        <v>0</v>
      </c>
      <c r="H205" s="36">
        <f t="shared" ref="H205:H220" si="9">TRUNC(((D205-F205)*G205),2)</f>
        <v>0</v>
      </c>
      <c r="I205" s="28"/>
      <c r="J205" s="28"/>
      <c r="K205" s="28">
        <f t="shared" ref="K205:K220" si="10">H205+I205</f>
        <v>0</v>
      </c>
    </row>
    <row r="206" spans="1:11" ht="25.5">
      <c r="A206" s="30" t="s">
        <v>922</v>
      </c>
      <c r="B206" s="30" t="s">
        <v>741</v>
      </c>
      <c r="C206" s="127" t="s">
        <v>8</v>
      </c>
      <c r="D206" s="128">
        <v>2.64</v>
      </c>
      <c r="E206" s="27"/>
      <c r="F206" s="27"/>
      <c r="G206" s="129">
        <v>727.53</v>
      </c>
      <c r="H206" s="36">
        <f t="shared" si="9"/>
        <v>1920.67</v>
      </c>
      <c r="I206" s="28"/>
      <c r="J206" s="28"/>
      <c r="K206" s="28">
        <f t="shared" si="10"/>
        <v>1920.67</v>
      </c>
    </row>
    <row r="207" spans="1:11" ht="38.25">
      <c r="A207" s="30" t="s">
        <v>923</v>
      </c>
      <c r="B207" s="130" t="s">
        <v>832</v>
      </c>
      <c r="C207" s="127" t="s">
        <v>8</v>
      </c>
      <c r="D207" s="128">
        <v>2.64</v>
      </c>
      <c r="E207" s="27"/>
      <c r="F207" s="27"/>
      <c r="G207" s="129">
        <v>700.27</v>
      </c>
      <c r="H207" s="36">
        <f t="shared" si="9"/>
        <v>1848.71</v>
      </c>
      <c r="I207" s="28"/>
      <c r="J207" s="28"/>
      <c r="K207" s="28">
        <f t="shared" si="10"/>
        <v>1848.71</v>
      </c>
    </row>
    <row r="208" spans="1:11" ht="25.5">
      <c r="A208" s="30" t="s">
        <v>924</v>
      </c>
      <c r="B208" s="30" t="s">
        <v>743</v>
      </c>
      <c r="C208" s="127" t="s">
        <v>8</v>
      </c>
      <c r="D208" s="128">
        <v>1.89</v>
      </c>
      <c r="E208" s="27"/>
      <c r="F208" s="27"/>
      <c r="G208" s="129">
        <v>947.01</v>
      </c>
      <c r="H208" s="36">
        <f t="shared" si="9"/>
        <v>1789.84</v>
      </c>
      <c r="I208" s="28"/>
      <c r="J208" s="28"/>
      <c r="K208" s="28">
        <f t="shared" si="10"/>
        <v>1789.84</v>
      </c>
    </row>
    <row r="209" spans="1:11">
      <c r="A209" s="126" t="s">
        <v>925</v>
      </c>
      <c r="B209" s="6" t="s">
        <v>176</v>
      </c>
      <c r="C209" s="132"/>
      <c r="D209" s="132"/>
      <c r="E209" s="27"/>
      <c r="F209" s="27"/>
      <c r="G209" s="129">
        <v>0</v>
      </c>
      <c r="H209" s="36">
        <f t="shared" si="9"/>
        <v>0</v>
      </c>
      <c r="I209" s="28"/>
      <c r="J209" s="28"/>
      <c r="K209" s="28">
        <f t="shared" si="10"/>
        <v>0</v>
      </c>
    </row>
    <row r="210" spans="1:11" ht="25.5">
      <c r="A210" s="30" t="s">
        <v>926</v>
      </c>
      <c r="B210" s="30" t="s">
        <v>806</v>
      </c>
      <c r="C210" s="127" t="s">
        <v>64</v>
      </c>
      <c r="D210" s="128">
        <v>3</v>
      </c>
      <c r="E210" s="27"/>
      <c r="F210" s="27"/>
      <c r="G210" s="129">
        <v>17.64</v>
      </c>
      <c r="H210" s="36">
        <f t="shared" si="9"/>
        <v>52.92</v>
      </c>
      <c r="I210" s="28"/>
      <c r="J210" s="28"/>
      <c r="K210" s="28">
        <f t="shared" si="10"/>
        <v>52.92</v>
      </c>
    </row>
    <row r="211" spans="1:11">
      <c r="A211" s="30" t="s">
        <v>927</v>
      </c>
      <c r="B211" s="30" t="s">
        <v>736</v>
      </c>
      <c r="C211" s="127" t="s">
        <v>63</v>
      </c>
      <c r="D211" s="128">
        <v>1</v>
      </c>
      <c r="E211" s="27"/>
      <c r="F211" s="27"/>
      <c r="G211" s="129">
        <v>15.65</v>
      </c>
      <c r="H211" s="36">
        <f t="shared" si="9"/>
        <v>15.65</v>
      </c>
      <c r="I211" s="28"/>
      <c r="J211" s="28"/>
      <c r="K211" s="28">
        <f t="shared" si="10"/>
        <v>15.65</v>
      </c>
    </row>
    <row r="212" spans="1:11" ht="25.5">
      <c r="A212" s="30" t="s">
        <v>928</v>
      </c>
      <c r="B212" s="30" t="s">
        <v>734</v>
      </c>
      <c r="C212" s="127" t="s">
        <v>64</v>
      </c>
      <c r="D212" s="128">
        <v>20</v>
      </c>
      <c r="E212" s="27"/>
      <c r="F212" s="27"/>
      <c r="G212" s="129">
        <v>5.39</v>
      </c>
      <c r="H212" s="36">
        <f t="shared" si="9"/>
        <v>107.8</v>
      </c>
      <c r="I212" s="28"/>
      <c r="J212" s="28"/>
      <c r="K212" s="28">
        <f t="shared" si="10"/>
        <v>107.8</v>
      </c>
    </row>
    <row r="213" spans="1:11" ht="25.5">
      <c r="A213" s="30" t="s">
        <v>929</v>
      </c>
      <c r="B213" s="30" t="s">
        <v>930</v>
      </c>
      <c r="C213" s="127" t="s">
        <v>66</v>
      </c>
      <c r="D213" s="128">
        <v>1</v>
      </c>
      <c r="E213" s="27"/>
      <c r="F213" s="27"/>
      <c r="G213" s="129">
        <v>34.53</v>
      </c>
      <c r="H213" s="36">
        <f t="shared" si="9"/>
        <v>34.53</v>
      </c>
      <c r="I213" s="28"/>
      <c r="J213" s="28"/>
      <c r="K213" s="28">
        <f t="shared" si="10"/>
        <v>34.53</v>
      </c>
    </row>
    <row r="214" spans="1:11" ht="51">
      <c r="A214" s="30" t="s">
        <v>931</v>
      </c>
      <c r="B214" s="130" t="s">
        <v>932</v>
      </c>
      <c r="C214" s="127" t="s">
        <v>63</v>
      </c>
      <c r="D214" s="128">
        <v>1</v>
      </c>
      <c r="E214" s="27">
        <v>2</v>
      </c>
      <c r="F214" s="27"/>
      <c r="G214" s="129">
        <v>264.23</v>
      </c>
      <c r="H214" s="36">
        <f t="shared" si="9"/>
        <v>264.23</v>
      </c>
      <c r="I214" s="28">
        <f>E214*G214</f>
        <v>528.46</v>
      </c>
      <c r="J214" s="28"/>
      <c r="K214" s="28">
        <f t="shared" si="10"/>
        <v>792.69</v>
      </c>
    </row>
    <row r="215" spans="1:11">
      <c r="A215" s="126" t="s">
        <v>933</v>
      </c>
      <c r="B215" s="6" t="s">
        <v>307</v>
      </c>
      <c r="C215" s="132"/>
      <c r="D215" s="132"/>
      <c r="E215" s="27"/>
      <c r="F215" s="27"/>
      <c r="G215" s="129">
        <v>0</v>
      </c>
      <c r="H215" s="36">
        <f t="shared" si="9"/>
        <v>0</v>
      </c>
      <c r="I215" s="28"/>
      <c r="J215" s="28"/>
      <c r="K215" s="28">
        <f t="shared" si="10"/>
        <v>0</v>
      </c>
    </row>
    <row r="216" spans="1:11" ht="25.5">
      <c r="A216" s="30" t="s">
        <v>934</v>
      </c>
      <c r="B216" s="30" t="s">
        <v>309</v>
      </c>
      <c r="C216" s="127" t="s">
        <v>65</v>
      </c>
      <c r="D216" s="128">
        <v>139.59</v>
      </c>
      <c r="E216" s="27"/>
      <c r="F216" s="27"/>
      <c r="G216" s="129">
        <v>25.29</v>
      </c>
      <c r="H216" s="36">
        <f t="shared" si="9"/>
        <v>3530.23</v>
      </c>
      <c r="I216" s="28"/>
      <c r="J216" s="28"/>
      <c r="K216" s="28">
        <f t="shared" si="10"/>
        <v>3530.23</v>
      </c>
    </row>
    <row r="217" spans="1:11" ht="25.5">
      <c r="A217" s="133" t="s">
        <v>935</v>
      </c>
      <c r="B217" s="133" t="s">
        <v>70</v>
      </c>
      <c r="C217" s="127" t="s">
        <v>8</v>
      </c>
      <c r="D217" s="128">
        <v>18.5</v>
      </c>
      <c r="E217" s="27"/>
      <c r="F217" s="27"/>
      <c r="G217" s="129">
        <v>47.37</v>
      </c>
      <c r="H217" s="36">
        <f t="shared" si="9"/>
        <v>876.34</v>
      </c>
      <c r="I217" s="28"/>
      <c r="J217" s="28"/>
      <c r="K217" s="28">
        <f t="shared" si="10"/>
        <v>876.34</v>
      </c>
    </row>
    <row r="218" spans="1:11" ht="25.5">
      <c r="A218" s="133" t="s">
        <v>936</v>
      </c>
      <c r="B218" s="133" t="s">
        <v>317</v>
      </c>
      <c r="C218" s="127" t="s">
        <v>64</v>
      </c>
      <c r="D218" s="128">
        <v>8.6</v>
      </c>
      <c r="E218" s="27"/>
      <c r="F218" s="27"/>
      <c r="G218" s="129">
        <v>225.37</v>
      </c>
      <c r="H218" s="36">
        <f t="shared" si="9"/>
        <v>1938.18</v>
      </c>
      <c r="I218" s="28"/>
      <c r="J218" s="28"/>
      <c r="K218" s="28">
        <f t="shared" si="10"/>
        <v>1938.18</v>
      </c>
    </row>
    <row r="219" spans="1:11" ht="25.5">
      <c r="A219" s="133" t="s">
        <v>937</v>
      </c>
      <c r="B219" s="133" t="s">
        <v>752</v>
      </c>
      <c r="C219" s="127" t="s">
        <v>64</v>
      </c>
      <c r="D219" s="128">
        <v>29.7</v>
      </c>
      <c r="E219" s="27"/>
      <c r="F219" s="27"/>
      <c r="G219" s="129">
        <v>96.85</v>
      </c>
      <c r="H219" s="36">
        <f t="shared" si="9"/>
        <v>2876.44</v>
      </c>
      <c r="I219" s="28"/>
      <c r="J219" s="28"/>
      <c r="K219" s="28">
        <f t="shared" si="10"/>
        <v>2876.44</v>
      </c>
    </row>
    <row r="220" spans="1:11" ht="25.5">
      <c r="A220" s="133" t="s">
        <v>938</v>
      </c>
      <c r="B220" s="133" t="s">
        <v>749</v>
      </c>
      <c r="C220" s="127" t="s">
        <v>62</v>
      </c>
      <c r="D220" s="128">
        <v>37</v>
      </c>
      <c r="E220" s="27"/>
      <c r="F220" s="27"/>
      <c r="G220" s="129">
        <v>125.49</v>
      </c>
      <c r="H220" s="36">
        <f t="shared" si="9"/>
        <v>4643.13</v>
      </c>
      <c r="I220" s="28"/>
      <c r="J220" s="28"/>
      <c r="K220" s="28">
        <f t="shared" si="10"/>
        <v>4643.13</v>
      </c>
    </row>
    <row r="221" spans="1:11" ht="15">
      <c r="K221" s="101">
        <f>SUM(K12:K220)</f>
        <v>139830.85239135998</v>
      </c>
    </row>
    <row r="222" spans="1:11">
      <c r="H222" t="s">
        <v>939</v>
      </c>
    </row>
    <row r="226" spans="8:9">
      <c r="H226" s="134"/>
      <c r="I226" s="134"/>
    </row>
    <row r="227" spans="8:9" ht="15">
      <c r="H227" s="95" t="s">
        <v>940</v>
      </c>
    </row>
    <row r="228" spans="8:9">
      <c r="H228" s="161" t="s">
        <v>941</v>
      </c>
      <c r="I228" s="161"/>
    </row>
    <row r="229" spans="8:9">
      <c r="H229" s="161" t="s">
        <v>942</v>
      </c>
      <c r="I229" s="161"/>
    </row>
  </sheetData>
  <mergeCells count="17">
    <mergeCell ref="H228:I228"/>
    <mergeCell ref="H229:I229"/>
    <mergeCell ref="A1:B1"/>
    <mergeCell ref="C1:K1"/>
    <mergeCell ref="A2:K2"/>
    <mergeCell ref="A3:K3"/>
    <mergeCell ref="A4:B8"/>
    <mergeCell ref="C4:D4"/>
    <mergeCell ref="E4:K4"/>
    <mergeCell ref="C5:D5"/>
    <mergeCell ref="E5:K5"/>
    <mergeCell ref="C6:D6"/>
    <mergeCell ref="E6:K6"/>
    <mergeCell ref="C7:D7"/>
    <mergeCell ref="E7:K7"/>
    <mergeCell ref="C8:D8"/>
    <mergeCell ref="E8:K8"/>
  </mergeCells>
  <conditionalFormatting sqref="A11:B14">
    <cfRule type="expression" dxfId="9" priority="9" stopIfTrue="1">
      <formula>$C11=1</formula>
    </cfRule>
    <cfRule type="expression" dxfId="8" priority="10" stopIfTrue="1">
      <formula>OR($C11=0,$C11=2,$C11=3,$C11=4)</formula>
    </cfRule>
  </conditionalFormatting>
  <conditionalFormatting sqref="A17:B47">
    <cfRule type="expression" dxfId="7" priority="7" stopIfTrue="1">
      <formula>$C17=1</formula>
    </cfRule>
    <cfRule type="expression" dxfId="6" priority="8" stopIfTrue="1">
      <formula>OR($C17=0,$C17=2,$C17=3,$C17=4)</formula>
    </cfRule>
  </conditionalFormatting>
  <conditionalFormatting sqref="C11:C14">
    <cfRule type="expression" dxfId="5" priority="5" stopIfTrue="1">
      <formula>$C11=1</formula>
    </cfRule>
    <cfRule type="expression" dxfId="4" priority="6" stopIfTrue="1">
      <formula>OR($C11=0,$C11=2,$C11=3,$C11=4)</formula>
    </cfRule>
  </conditionalFormatting>
  <conditionalFormatting sqref="C17:D47">
    <cfRule type="expression" dxfId="3" priority="1" stopIfTrue="1">
      <formula>$C17=1</formula>
    </cfRule>
    <cfRule type="expression" dxfId="2" priority="2" stopIfTrue="1">
      <formula>OR($C17=0,$C17=2,$C17=3,$C17=4)</formula>
    </cfRule>
  </conditionalFormatting>
  <conditionalFormatting sqref="D12:D14">
    <cfRule type="expression" dxfId="1" priority="3" stopIfTrue="1">
      <formula>$C12=1</formula>
    </cfRule>
    <cfRule type="expression" dxfId="0" priority="4" stopIfTrue="1">
      <formula>OR($C12=0,$C12=2,$C12=3,$C12=4)</formula>
    </cfRule>
  </conditionalFormatting>
  <dataValidations count="1">
    <dataValidation allowBlank="1" showInputMessage="1" showErrorMessage="1" prompt="A entrada de quantidades é feita na coluna AJ se acompanhamento por BM, ou na aba &quot;Memória de Cálculo/PLQ&quot; se acompanhamento por PLE." sqref="D12:D47"/>
  </dataValidations>
  <pageMargins left="0.511811024" right="0.511811024" top="0.78740157499999996" bottom="0.78740157499999996" header="0.31496062000000002" footer="0.31496062000000002"/>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cont 17_2025</vt:lpstr>
      <vt:lpstr>Cont 029_2025</vt:lpstr>
      <vt:lpstr>Cont 033_2025</vt:lpstr>
      <vt:lpstr>Cont 049_2025</vt:lpstr>
      <vt:lpstr>cont 015_2025</vt:lpstr>
      <vt:lpstr>cont 010_2025</vt:lpstr>
      <vt:lpstr>cont 104_2024</vt:lpstr>
      <vt:lpstr>cont 011_2025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cp:lastPrinted>2026-04-24T10:37:31Z</cp:lastPrinted>
  <dcterms:created xsi:type="dcterms:W3CDTF">2026-03-23T14:50:53Z</dcterms:created>
  <dcterms:modified xsi:type="dcterms:W3CDTF">2026-04-24T14:23:34Z</dcterms:modified>
</cp:coreProperties>
</file>