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AVALIAÇÃO PNTP 2025\OBRAS\OBRAS FINALIZADAS\Rafael\"/>
    </mc:Choice>
  </mc:AlternateContent>
  <xr:revisionPtr revIDLastSave="0" documentId="13_ncr:1_{BC4B1D86-C92F-41C0-A61C-FE7AF0F594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 010_2025" sheetId="4" r:id="rId1"/>
  </sheets>
  <externalReferences>
    <externalReference r:id="rId2"/>
  </externalReferences>
  <definedNames>
    <definedName name="ORÇAMENTO.BancoRef" hidden="1">#REF!</definedName>
    <definedName name="ORÇAMENTO.CustoUnitario" hidden="1">ROUND(#REF!,15-13*#REF!)</definedName>
    <definedName name="ORÇAMENTO.PrecoUnitarioLicitado" hidden="1">#REF!</definedName>
    <definedName name="REFERENCIA.Descricao" hidden="1">IF(ISNUMBER(#REF!),OFFSET(INDIRECT(ORÇAMENTO.BancoRef),#REF!-1,3,1),#REF!)</definedName>
    <definedName name="REFERENCIA.Unidade" hidden="1">IF(ISNUMBER(#REF!),OFFSET(INDIRECT(ORÇAMENTO.BancoRef),#REF!-1,4,1),"-")</definedName>
    <definedName name="TIPOORCAMENTO" hidden="1">IF(VALUE([1]MENU!$O$3)=2,"Licitado","Proposto")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4" l="1"/>
  <c r="I47" i="4" l="1"/>
  <c r="H47" i="4"/>
  <c r="K47" i="4" s="1"/>
  <c r="H46" i="4"/>
  <c r="K46" i="4" s="1"/>
  <c r="K44" i="4"/>
  <c r="H44" i="4"/>
  <c r="H43" i="4"/>
  <c r="K43" i="4" s="1"/>
  <c r="K42" i="4"/>
  <c r="H42" i="4"/>
  <c r="H41" i="4"/>
  <c r="K41" i="4" s="1"/>
  <c r="K40" i="4"/>
  <c r="H40" i="4"/>
  <c r="H39" i="4"/>
  <c r="K39" i="4" s="1"/>
  <c r="K38" i="4"/>
  <c r="H38" i="4"/>
  <c r="H37" i="4"/>
  <c r="K37" i="4" s="1"/>
  <c r="K36" i="4"/>
  <c r="H36" i="4"/>
  <c r="H35" i="4"/>
  <c r="K35" i="4" s="1"/>
  <c r="K34" i="4"/>
  <c r="H34" i="4"/>
  <c r="H33" i="4"/>
  <c r="K33" i="4" s="1"/>
  <c r="K31" i="4"/>
  <c r="H31" i="4"/>
  <c r="I30" i="4"/>
  <c r="H30" i="4"/>
  <c r="K30" i="4" s="1"/>
  <c r="K29" i="4"/>
  <c r="H29" i="4"/>
  <c r="I28" i="4"/>
  <c r="H28" i="4"/>
  <c r="K28" i="4" s="1"/>
  <c r="I27" i="4"/>
  <c r="H27" i="4"/>
  <c r="K27" i="4" s="1"/>
  <c r="K26" i="4"/>
  <c r="I26" i="4"/>
  <c r="H26" i="4"/>
  <c r="K25" i="4"/>
  <c r="I25" i="4"/>
  <c r="H25" i="4"/>
  <c r="I24" i="4"/>
  <c r="H24" i="4"/>
  <c r="K24" i="4" s="1"/>
  <c r="I21" i="4"/>
  <c r="H21" i="4"/>
  <c r="K21" i="4" s="1"/>
  <c r="K20" i="4"/>
  <c r="I20" i="4"/>
  <c r="H20" i="4"/>
  <c r="K19" i="4"/>
  <c r="H19" i="4"/>
  <c r="H18" i="4"/>
  <c r="K18" i="4" s="1"/>
  <c r="K16" i="4"/>
  <c r="I16" i="4"/>
  <c r="I15" i="4"/>
  <c r="K15" i="4" s="1"/>
  <c r="K14" i="4"/>
  <c r="H14" i="4"/>
  <c r="H13" i="4"/>
  <c r="K13" i="4" s="1"/>
  <c r="K12" i="4"/>
  <c r="H12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<sst xmlns="http://schemas.openxmlformats.org/spreadsheetml/2006/main" count="141" uniqueCount="107">
  <si>
    <t>item</t>
  </si>
  <si>
    <t>descrição</t>
  </si>
  <si>
    <t>qtd licitada</t>
  </si>
  <si>
    <t>qtd aditada</t>
  </si>
  <si>
    <t>qtd suprimida</t>
  </si>
  <si>
    <t>unid</t>
  </si>
  <si>
    <t>SERVIÇOS PRELIMINARES</t>
  </si>
  <si>
    <t>M2</t>
  </si>
  <si>
    <t>M3</t>
  </si>
  <si>
    <t>1.</t>
  </si>
  <si>
    <t>1.1.</t>
  </si>
  <si>
    <t>Empresa Contratada</t>
  </si>
  <si>
    <t>Contrato</t>
  </si>
  <si>
    <t>Vigência</t>
  </si>
  <si>
    <t>val unit licitado</t>
  </si>
  <si>
    <t>val executado</t>
  </si>
  <si>
    <t>val aditado</t>
  </si>
  <si>
    <t>val suprimido</t>
  </si>
  <si>
    <t>val total acumulado</t>
  </si>
  <si>
    <t>-</t>
  </si>
  <si>
    <t>Lastro de pedra britada</t>
  </si>
  <si>
    <t>Plantio de grama esmeralda em placas (jardins e canteiros)</t>
  </si>
  <si>
    <t>1.2.</t>
  </si>
  <si>
    <t>1.3.</t>
  </si>
  <si>
    <t>1.3.1.</t>
  </si>
  <si>
    <t>1.4.</t>
  </si>
  <si>
    <t>UN</t>
  </si>
  <si>
    <t>M</t>
  </si>
  <si>
    <t>PREFEITURA MUNICIPAL DE GUARIBA
ESTADO DE SÃO PAULO
CNPJ 48.664.304/0001-80</t>
  </si>
  <si>
    <t>1.5.</t>
  </si>
  <si>
    <t>UNIDADE</t>
  </si>
  <si>
    <t>m</t>
  </si>
  <si>
    <t>RELATÓRIO FINAL DE EXECUÇÃO DE OBRA</t>
  </si>
  <si>
    <t>Nº Processo</t>
  </si>
  <si>
    <t>Tipo Modalidade / Nº</t>
  </si>
  <si>
    <t>N/A</t>
  </si>
  <si>
    <t>1.1.0.1.</t>
  </si>
  <si>
    <t>1.1.0.2.</t>
  </si>
  <si>
    <t>1.1.0.3.</t>
  </si>
  <si>
    <t>1.2.0.1.</t>
  </si>
  <si>
    <t>1.2.0.2.</t>
  </si>
  <si>
    <t>1.3.1.1.</t>
  </si>
  <si>
    <t>1.3.1.2.</t>
  </si>
  <si>
    <t>1.3.1.3.</t>
  </si>
  <si>
    <t>1.3.1.4.</t>
  </si>
  <si>
    <t>1.3.1.5.</t>
  </si>
  <si>
    <t>1.3.1.6.</t>
  </si>
  <si>
    <t>1.3.1.7.</t>
  </si>
  <si>
    <t>1.3.1.8.</t>
  </si>
  <si>
    <t>1.4.0.1.</t>
  </si>
  <si>
    <t>1.4.0.2.</t>
  </si>
  <si>
    <t>1.4.0.3.</t>
  </si>
  <si>
    <t>1.4.0.4.</t>
  </si>
  <si>
    <t>1.4.0.5.</t>
  </si>
  <si>
    <t>1.5.0.1.</t>
  </si>
  <si>
    <t>1.5.0.2.</t>
  </si>
  <si>
    <t>OBJETO: CONTRATAÇÃO DE EMPRESA, COM FORNECIMENTO DE MATERIAL E MÃO DE OBRA ESPECIALIZADA, PARA A CONSTRUÇÃO DE UM ESPAÇO PÚBLICO DE LAZER CONTENDO 1.582,86M², NO RESIDENCIAL BELA VISTA, SOB REGIME DE EMPREITADA POR PREÇO GLOBAL, MEDIANTE TRANSFERÊNCIA ESPECIAL - PLANO DE AÇÃO 09032024-073624 – PROGRAMA 09032024 - EMENDA PARLAMENTAR Nº 202440940005.</t>
  </si>
  <si>
    <t>RODRIGO GODOY LTDA - CNPJ: 21.706.616/0001-52</t>
  </si>
  <si>
    <t>010/2025</t>
  </si>
  <si>
    <t>14/02/2025 - 14/12/2025</t>
  </si>
  <si>
    <t>413/2024</t>
  </si>
  <si>
    <t>CONCORRÊNCIA ELETRÔNICA N° 016/2024</t>
  </si>
  <si>
    <t>PRAÇA BELA VISTA</t>
  </si>
  <si>
    <t>FORNECIMENTO E INSTALAÇÃO DE PLACA DE OBRA COM CHAPA GALVANIZADA E ESTRUTURA DE MADEIRA. AF_03/2022_PS</t>
  </si>
  <si>
    <t>Locação de container tipo depósito - área mínima de 13,80 m²</t>
  </si>
  <si>
    <t>UNMES</t>
  </si>
  <si>
    <t>Banheiro químico modelo Standard, com manutenção conforme exigências da CETESB</t>
  </si>
  <si>
    <t>TOPÓGRAFO COM ENCARGOS COMPLEMENTARES</t>
  </si>
  <si>
    <t>H</t>
  </si>
  <si>
    <t>AUXILIAR DE TOPÓGRAFO COM ENCARGOS COMPLEMENTARES</t>
  </si>
  <si>
    <t>CALÇAMENTO</t>
  </si>
  <si>
    <t>EXECUÇÃO DE PASSEIO (CALÇADA) OU PISO DE CONCRETO COM CONCRETO MOLDADO IN LOCO, USINADO C20, ACABAMENTO CONVENCIONAL, NÃO ARMADO. AF_08/2022</t>
  </si>
  <si>
    <t>1.2.0.3.</t>
  </si>
  <si>
    <t>ASSENTAMENTO DE GUIA (MEIO-FIO) EM TRECHO CURVO, CONFECCIONADA EM CONCRETO PRÉ-FABRICADO, DIMENSÕES 39X6,5X6,5X19 CM (COMPRIMENTO X BASE INFERIOR X BASE SUPERIOR X ALTURA), PARA DELIMITAÇÃO DE JARDINS, PRAÇAS OU PASSEIOS. AF_01/2024</t>
  </si>
  <si>
    <t>1.2.0.4.</t>
  </si>
  <si>
    <t>ASSENTAMENTO DE GUIA (MEIO-FIO) EM TRECHO RETO, CONFECCIONADA EM CONCRETO PRÉ-FABRICADO, DIMENSÕES 39X6,5X6,5X19 CM (COMPRIMENTO X BASE INFERIOR X BASE SUPERIOR X ALTURA), PARA DELIMITAÇÃO DE JARDINS, PRAÇAS OU PASSEIOS. AF_01/2024</t>
  </si>
  <si>
    <t xml:space="preserve">ILUMINAÇÃO </t>
  </si>
  <si>
    <t>PRAÇA</t>
  </si>
  <si>
    <t>Poste de concreto circular, 200 kg, H = 11,00 m</t>
  </si>
  <si>
    <t>ALÇA PREFORMADA DE DISTRIBUIÇÃO, EM  AÇO GALVANIZADO, AWG 6 - FORNECIMENTO E INSTALAÇÃO. AF_07/2020</t>
  </si>
  <si>
    <t>Armação secundária tipo 1C - 2R</t>
  </si>
  <si>
    <t>SUPORTE TUBULAR EM AÇO CARBONO PARA FIXAÇÃO EM POSTE DE CONCRETO CIRCULAR PARA 3 LUMINÁRIAS TIPO PÚBLICA EM LED 60,2MM, FORNECIMENTO MATERIAL E MÃO DE OBRA PARA INSTALAÇÃO COM ACESSÓRIOS DO SUPORTE</t>
  </si>
  <si>
    <t>Luminária pública LED retangular para poste, fluxo luminoso de 14200 a 18000 lm, eficiência mínima de 120 lm/W - potência de 100 W/120 W</t>
  </si>
  <si>
    <t>Cabo de cobre de 2,5 mm², isolamento 750 V - isolação em PVC 70°C</t>
  </si>
  <si>
    <t>CABO MULTIPLEXADO TRIPLEX 10MM ISOLAÇÃO 0,6/1KV - INSTALAÇÃO E FORNECIMENTO DE MATERIAL (INCLUSO ACESSÓRIO PARA INSTALAÇÃO)</t>
  </si>
  <si>
    <t>CONECTOR PERFURANTE DERIVAÇÃO 35 MM²</t>
  </si>
  <si>
    <t>CAMPO</t>
  </si>
  <si>
    <t>Poste de concreto circular, 200 kg, H = 9,00 m</t>
  </si>
  <si>
    <t>Quadro Telebrás de sobrepor de 400 x 400 x 120 mm</t>
  </si>
  <si>
    <t>1.4.0.6.</t>
  </si>
  <si>
    <t>Projetor LED modular, fluxo luminoso de 26294 lm, eficiência mínima de 125 l/W - 150 W/200 W</t>
  </si>
  <si>
    <t>1.4.0.7.</t>
  </si>
  <si>
    <t>1.4.0.8.</t>
  </si>
  <si>
    <t>Suporte tubular de fixação em poste para 1 luminária tipo pétala</t>
  </si>
  <si>
    <t>1.4.0.9.</t>
  </si>
  <si>
    <t>Relé fotoelétrico 50/60 Hz, 110/220 V, 1200 VA, completo</t>
  </si>
  <si>
    <t>1.4.0.10.</t>
  </si>
  <si>
    <t>DISJUNTOR BIPOLAR TIPO DIN, CORRENTE NOMINAL DE 16A - FORNECIMENTO E INSTALAÇÃO. AF_10/2020</t>
  </si>
  <si>
    <t>1.4.0.11.</t>
  </si>
  <si>
    <t>Contator de potência 16 A - 2na+2nf</t>
  </si>
  <si>
    <t>1.4.0.12.</t>
  </si>
  <si>
    <t>CAMPO DE FUTEBOL - PLANTIO</t>
  </si>
  <si>
    <t>Plantio de grama batatais em placas (praças e áreas abertas)</t>
  </si>
  <si>
    <t>Guariba, 22 de abril de 2026</t>
  </si>
  <si>
    <t>RAFAEL FRANCISCO FAVERO</t>
  </si>
  <si>
    <t>ENGENHEIRO CIVIL</t>
  </si>
  <si>
    <t>FISCAL DE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</si>
</sst>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ptos Narrow"/>
      <family val="2"/>
      <scheme val="minor"/>
    </font>
    <font>
      <sz val="10"/>
      <color rgb="FF000000"/>
      <name val="Arial MT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1" xfId="0" applyFont="1" applyBorder="1" applyAlignment="1">
      <alignment vertical="top" wrapText="1"/>
    </xf>
    <xf numFmtId="0" fontId="7" fillId="0" borderId="1" xfId="0" applyFont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2" fontId="6" fillId="2" borderId="1" xfId="0" applyNumberFormat="1" applyFont="1" applyFill="1" applyBorder="1" applyAlignment="1">
      <alignment horizontal="right" vertical="center" shrinkToFit="1"/>
    </xf>
    <xf numFmtId="0" fontId="2" fillId="0" borderId="0" xfId="0" applyFont="1"/>
    <xf numFmtId="164" fontId="2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3" fontId="0" fillId="0" borderId="1" xfId="1" applyFont="1" applyFill="1" applyBorder="1" applyAlignment="1" applyProtection="1">
      <alignment horizontal="right" vertical="center" shrinkToFit="1"/>
    </xf>
    <xf numFmtId="0" fontId="7" fillId="0" borderId="1" xfId="0" applyFont="1" applyBorder="1" applyAlignment="1">
      <alignment horizontal="center" vertical="center"/>
    </xf>
    <xf numFmtId="0" fontId="0" fillId="0" borderId="21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3" xfId="0" applyBorder="1" applyAlignment="1">
      <alignment horizontal="center" vertical="justify"/>
    </xf>
    <xf numFmtId="0" fontId="0" fillId="0" borderId="14" xfId="0" applyBorder="1" applyAlignment="1">
      <alignment horizontal="center" vertical="justify"/>
    </xf>
    <xf numFmtId="0" fontId="0" fillId="0" borderId="15" xfId="0" applyBorder="1" applyAlignment="1">
      <alignment horizontal="center" vertical="justify"/>
    </xf>
    <xf numFmtId="0" fontId="0" fillId="0" borderId="16" xfId="0" applyBorder="1" applyAlignment="1">
      <alignment horizontal="center" vertical="justify"/>
    </xf>
    <xf numFmtId="0" fontId="0" fillId="0" borderId="17" xfId="0" applyBorder="1" applyAlignment="1">
      <alignment horizontal="center" vertical="justify"/>
    </xf>
    <xf numFmtId="0" fontId="0" fillId="0" borderId="18" xfId="0" applyBorder="1" applyAlignment="1">
      <alignment horizontal="center" vertical="justify"/>
    </xf>
    <xf numFmtId="0" fontId="2" fillId="0" borderId="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0"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8" Type="http://schemas.microsoft.com/office/2022/10/relationships/richValueRel" Target="richData/richValueRel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alcChain" Target="calcChain.xml"/><Relationship Id="rId4" Type="http://schemas.openxmlformats.org/officeDocument/2006/relationships/styles" Target="styles.xml"/><Relationship Id="rId9" Type="http://schemas.microsoft.com/office/2017/06/relationships/rdRichValueTypes" Target="richData/rdRichValueTyp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REFEITURA%202023\CONV&#202;NIO\ESTADUAL\PE%20029-2024_RECAPE%20500_250_%20MIL_CONV&#202;NIOS_LOTE%201%20e%20LOTE%202\CONTRATO%20EM%20ANDAMENTO\PEDIDO%20ADITAMENTO\DOC\PLANILHA_aditamento%20lote%201%20e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6"/>
  <sheetViews>
    <sheetView tabSelected="1" topLeftCell="B1" workbookViewId="0">
      <selection sqref="A1:B1"/>
    </sheetView>
  </sheetViews>
  <sheetFormatPr defaultRowHeight="15"/>
  <cols>
    <col min="2" max="2" width="65.42578125" bestFit="1" customWidth="1"/>
    <col min="4" max="5" width="11" bestFit="1" customWidth="1"/>
    <col min="6" max="6" width="13.5703125" bestFit="1" customWidth="1"/>
    <col min="7" max="7" width="14.85546875" bestFit="1" customWidth="1"/>
    <col min="8" max="8" width="13.5703125" bestFit="1" customWidth="1"/>
    <col min="9" max="9" width="11.140625" bestFit="1" customWidth="1"/>
    <col min="10" max="10" width="13.28515625" bestFit="1" customWidth="1"/>
    <col min="11" max="11" width="18.7109375" bestFit="1" customWidth="1"/>
  </cols>
  <sheetData>
    <row r="1" spans="1:11" ht="75" customHeight="1">
      <c r="A1" s="24" t="e" vm="1">
        <v>#VALUE!</v>
      </c>
      <c r="B1" s="25"/>
      <c r="C1" s="26" t="s">
        <v>28</v>
      </c>
      <c r="D1" s="27"/>
      <c r="E1" s="27"/>
      <c r="F1" s="27"/>
      <c r="G1" s="27"/>
      <c r="H1" s="27"/>
      <c r="I1" s="27"/>
      <c r="J1" s="27"/>
      <c r="K1" s="28"/>
    </row>
    <row r="2" spans="1:11" ht="75" customHeight="1">
      <c r="A2" s="44" t="s">
        <v>32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77.25" customHeight="1" thickBot="1">
      <c r="A3" s="29" t="s">
        <v>56</v>
      </c>
      <c r="B3" s="30"/>
      <c r="C3" s="30"/>
      <c r="D3" s="30"/>
      <c r="E3" s="30"/>
      <c r="F3" s="30"/>
      <c r="G3" s="30"/>
      <c r="H3" s="30"/>
      <c r="I3" s="30"/>
      <c r="J3" s="30"/>
      <c r="K3" s="31"/>
    </row>
    <row r="4" spans="1:11">
      <c r="A4" s="32"/>
      <c r="B4" s="33"/>
      <c r="C4" s="38" t="s">
        <v>11</v>
      </c>
      <c r="D4" s="38"/>
      <c r="E4" s="39" t="s">
        <v>57</v>
      </c>
      <c r="F4" s="40"/>
      <c r="G4" s="40"/>
      <c r="H4" s="40"/>
      <c r="I4" s="40"/>
      <c r="J4" s="40"/>
      <c r="K4" s="41"/>
    </row>
    <row r="5" spans="1:11">
      <c r="A5" s="34"/>
      <c r="B5" s="35"/>
      <c r="C5" s="42" t="s">
        <v>12</v>
      </c>
      <c r="D5" s="43"/>
      <c r="E5" s="20" t="s">
        <v>58</v>
      </c>
      <c r="F5" s="21"/>
      <c r="G5" s="21"/>
      <c r="H5" s="21"/>
      <c r="I5" s="21"/>
      <c r="J5" s="21"/>
      <c r="K5" s="22"/>
    </row>
    <row r="6" spans="1:11">
      <c r="A6" s="34"/>
      <c r="B6" s="35"/>
      <c r="C6" s="42" t="s">
        <v>33</v>
      </c>
      <c r="D6" s="43"/>
      <c r="E6" s="20" t="s">
        <v>60</v>
      </c>
      <c r="F6" s="21"/>
      <c r="G6" s="21"/>
      <c r="H6" s="21"/>
      <c r="I6" s="21"/>
      <c r="J6" s="21"/>
      <c r="K6" s="22"/>
    </row>
    <row r="7" spans="1:11">
      <c r="A7" s="34"/>
      <c r="B7" s="35"/>
      <c r="C7" s="42" t="s">
        <v>34</v>
      </c>
      <c r="D7" s="43"/>
      <c r="E7" s="20" t="s">
        <v>61</v>
      </c>
      <c r="F7" s="21"/>
      <c r="G7" s="21"/>
      <c r="H7" s="21"/>
      <c r="I7" s="21"/>
      <c r="J7" s="21"/>
      <c r="K7" s="22"/>
    </row>
    <row r="8" spans="1:11">
      <c r="A8" s="36"/>
      <c r="B8" s="37"/>
      <c r="C8" s="42" t="s">
        <v>13</v>
      </c>
      <c r="D8" s="43"/>
      <c r="E8" s="20" t="s">
        <v>59</v>
      </c>
      <c r="F8" s="21"/>
      <c r="G8" s="21"/>
      <c r="H8" s="21"/>
      <c r="I8" s="21"/>
      <c r="J8" s="21"/>
      <c r="K8" s="22"/>
    </row>
    <row r="9" spans="1:11">
      <c r="A9" s="2" t="s">
        <v>0</v>
      </c>
      <c r="B9" s="1" t="s">
        <v>1</v>
      </c>
      <c r="C9" s="1" t="s">
        <v>5</v>
      </c>
      <c r="D9" s="1" t="s">
        <v>2</v>
      </c>
      <c r="E9" s="1" t="s">
        <v>3</v>
      </c>
      <c r="F9" s="1" t="s">
        <v>4</v>
      </c>
      <c r="G9" s="1" t="s">
        <v>14</v>
      </c>
      <c r="H9" s="1" t="s">
        <v>15</v>
      </c>
      <c r="I9" s="1" t="s">
        <v>16</v>
      </c>
      <c r="J9" s="1" t="s">
        <v>17</v>
      </c>
      <c r="K9" s="3" t="s">
        <v>18</v>
      </c>
    </row>
    <row r="10" spans="1:11">
      <c r="A10" s="4" t="s">
        <v>9</v>
      </c>
      <c r="B10" s="4" t="s">
        <v>62</v>
      </c>
      <c r="C10" s="11"/>
      <c r="D10" s="12"/>
      <c r="E10" s="13"/>
      <c r="F10" s="6"/>
      <c r="G10" s="6"/>
      <c r="H10" s="6"/>
      <c r="I10" s="6"/>
      <c r="J10" s="6"/>
      <c r="K10" s="7"/>
    </row>
    <row r="11" spans="1:11">
      <c r="A11" s="14" t="s">
        <v>10</v>
      </c>
      <c r="B11" s="15" t="s">
        <v>6</v>
      </c>
      <c r="C11" s="16" t="s">
        <v>19</v>
      </c>
      <c r="D11" s="12"/>
      <c r="E11" s="13"/>
      <c r="F11" s="6"/>
      <c r="G11" s="7"/>
      <c r="H11" s="6"/>
      <c r="I11" s="6"/>
      <c r="J11" s="6"/>
      <c r="K11" s="7"/>
    </row>
    <row r="12" spans="1:11" ht="25.5">
      <c r="A12" s="14" t="s">
        <v>36</v>
      </c>
      <c r="B12" s="15" t="s">
        <v>63</v>
      </c>
      <c r="C12" s="16" t="s">
        <v>7</v>
      </c>
      <c r="D12" s="17">
        <v>4</v>
      </c>
      <c r="E12" s="13"/>
      <c r="F12" s="6"/>
      <c r="G12" s="7">
        <v>546.95000000000005</v>
      </c>
      <c r="H12" s="7">
        <f>D12*G12</f>
        <v>2187.8000000000002</v>
      </c>
      <c r="I12" s="6"/>
      <c r="J12" s="6"/>
      <c r="K12" s="7">
        <f>H12+I12</f>
        <v>2187.8000000000002</v>
      </c>
    </row>
    <row r="13" spans="1:11">
      <c r="A13" s="14" t="s">
        <v>37</v>
      </c>
      <c r="B13" s="15" t="s">
        <v>64</v>
      </c>
      <c r="C13" s="16" t="s">
        <v>65</v>
      </c>
      <c r="D13" s="17">
        <v>4</v>
      </c>
      <c r="E13" s="13"/>
      <c r="F13" s="6"/>
      <c r="G13" s="7">
        <v>1054.6600000000001</v>
      </c>
      <c r="H13" s="7">
        <f t="shared" ref="H13:H47" si="0">D13*G13</f>
        <v>4218.6400000000003</v>
      </c>
      <c r="I13" s="6"/>
      <c r="J13" s="6"/>
      <c r="K13" s="7">
        <f t="shared" ref="K13:K47" si="1">H13+I13</f>
        <v>4218.6400000000003</v>
      </c>
    </row>
    <row r="14" spans="1:11" ht="25.5">
      <c r="A14" s="14" t="s">
        <v>38</v>
      </c>
      <c r="B14" s="15" t="s">
        <v>66</v>
      </c>
      <c r="C14" s="16" t="s">
        <v>65</v>
      </c>
      <c r="D14" s="17">
        <v>4</v>
      </c>
      <c r="E14" s="13"/>
      <c r="F14" s="6"/>
      <c r="G14" s="7">
        <v>1338.14</v>
      </c>
      <c r="H14" s="7">
        <f t="shared" si="0"/>
        <v>5352.56</v>
      </c>
      <c r="I14" s="6"/>
      <c r="J14" s="6"/>
      <c r="K14" s="7">
        <f t="shared" si="1"/>
        <v>5352.56</v>
      </c>
    </row>
    <row r="15" spans="1:11">
      <c r="A15" s="5" t="s">
        <v>35</v>
      </c>
      <c r="B15" s="5" t="s">
        <v>67</v>
      </c>
      <c r="C15" s="18" t="s">
        <v>68</v>
      </c>
      <c r="D15" s="13">
        <v>0</v>
      </c>
      <c r="E15" s="13">
        <v>8</v>
      </c>
      <c r="F15" s="6"/>
      <c r="G15" s="7">
        <v>85.72</v>
      </c>
      <c r="H15" s="7"/>
      <c r="I15" s="7">
        <f>E15*G15</f>
        <v>685.76</v>
      </c>
      <c r="J15" s="6"/>
      <c r="K15" s="7">
        <f t="shared" si="1"/>
        <v>685.76</v>
      </c>
    </row>
    <row r="16" spans="1:11">
      <c r="A16" s="5" t="s">
        <v>35</v>
      </c>
      <c r="B16" s="5" t="s">
        <v>69</v>
      </c>
      <c r="C16" s="18" t="s">
        <v>68</v>
      </c>
      <c r="D16" s="13">
        <v>0</v>
      </c>
      <c r="E16" s="13">
        <v>8</v>
      </c>
      <c r="F16" s="6"/>
      <c r="G16" s="7">
        <v>39.880000000000003</v>
      </c>
      <c r="H16" s="7"/>
      <c r="I16" s="7">
        <f t="shared" ref="I16:I30" si="2">E16*G16</f>
        <v>319.04000000000002</v>
      </c>
      <c r="J16" s="6"/>
      <c r="K16" s="7">
        <f t="shared" si="1"/>
        <v>319.04000000000002</v>
      </c>
    </row>
    <row r="17" spans="1:11">
      <c r="A17" s="14" t="s">
        <v>22</v>
      </c>
      <c r="B17" s="15" t="s">
        <v>70</v>
      </c>
      <c r="C17" s="16" t="s">
        <v>19</v>
      </c>
      <c r="D17" s="17">
        <v>0</v>
      </c>
      <c r="E17" s="13"/>
      <c r="F17" s="6"/>
      <c r="G17" s="7"/>
      <c r="H17" s="7"/>
      <c r="I17" s="7"/>
      <c r="J17" s="6"/>
      <c r="K17" s="7"/>
    </row>
    <row r="18" spans="1:11">
      <c r="A18" s="14" t="s">
        <v>39</v>
      </c>
      <c r="B18" s="15" t="s">
        <v>20</v>
      </c>
      <c r="C18" s="16" t="s">
        <v>8</v>
      </c>
      <c r="D18" s="17">
        <v>15</v>
      </c>
      <c r="E18" s="13"/>
      <c r="F18" s="6"/>
      <c r="G18" s="7">
        <v>245.54</v>
      </c>
      <c r="H18" s="7">
        <f t="shared" si="0"/>
        <v>3683.1</v>
      </c>
      <c r="I18" s="7"/>
      <c r="J18" s="6"/>
      <c r="K18" s="7">
        <f t="shared" si="1"/>
        <v>3683.1</v>
      </c>
    </row>
    <row r="19" spans="1:11" ht="38.25">
      <c r="A19" s="14" t="s">
        <v>40</v>
      </c>
      <c r="B19" s="15" t="s">
        <v>71</v>
      </c>
      <c r="C19" s="16" t="s">
        <v>8</v>
      </c>
      <c r="D19" s="17">
        <v>37</v>
      </c>
      <c r="E19" s="13"/>
      <c r="F19" s="6"/>
      <c r="G19" s="7">
        <v>771.21</v>
      </c>
      <c r="H19" s="7">
        <f t="shared" si="0"/>
        <v>28534.77</v>
      </c>
      <c r="I19" s="7"/>
      <c r="J19" s="6"/>
      <c r="K19" s="7">
        <f t="shared" si="1"/>
        <v>28534.77</v>
      </c>
    </row>
    <row r="20" spans="1:11" ht="63.75">
      <c r="A20" s="14" t="s">
        <v>72</v>
      </c>
      <c r="B20" s="15" t="s">
        <v>73</v>
      </c>
      <c r="C20" s="16" t="s">
        <v>27</v>
      </c>
      <c r="D20" s="17">
        <v>30</v>
      </c>
      <c r="E20" s="13">
        <v>58</v>
      </c>
      <c r="F20" s="6"/>
      <c r="G20" s="7">
        <v>52.47</v>
      </c>
      <c r="H20" s="7">
        <f t="shared" si="0"/>
        <v>1574.1</v>
      </c>
      <c r="I20" s="7">
        <f>3043.84</f>
        <v>3043.84</v>
      </c>
      <c r="J20" s="6"/>
      <c r="K20" s="7">
        <f t="shared" si="1"/>
        <v>4617.9400000000005</v>
      </c>
    </row>
    <row r="21" spans="1:11" ht="63.75">
      <c r="A21" s="14" t="s">
        <v>74</v>
      </c>
      <c r="B21" s="15" t="s">
        <v>75</v>
      </c>
      <c r="C21" s="16" t="s">
        <v>27</v>
      </c>
      <c r="D21" s="17">
        <v>44</v>
      </c>
      <c r="E21" s="13">
        <v>97</v>
      </c>
      <c r="F21" s="6"/>
      <c r="G21" s="7">
        <v>48.34</v>
      </c>
      <c r="H21" s="7">
        <f t="shared" si="0"/>
        <v>2126.96</v>
      </c>
      <c r="I21" s="7">
        <f t="shared" si="2"/>
        <v>4688.9800000000005</v>
      </c>
      <c r="J21" s="6"/>
      <c r="K21" s="7">
        <f t="shared" si="1"/>
        <v>6815.9400000000005</v>
      </c>
    </row>
    <row r="22" spans="1:11">
      <c r="A22" s="14" t="s">
        <v>23</v>
      </c>
      <c r="B22" s="15" t="s">
        <v>76</v>
      </c>
      <c r="C22" s="16" t="s">
        <v>19</v>
      </c>
      <c r="D22" s="17">
        <v>0</v>
      </c>
      <c r="E22" s="13"/>
      <c r="F22" s="6"/>
      <c r="G22" s="7"/>
      <c r="H22" s="7"/>
      <c r="I22" s="7"/>
      <c r="J22" s="6"/>
      <c r="K22" s="7"/>
    </row>
    <row r="23" spans="1:11">
      <c r="A23" s="14" t="s">
        <v>24</v>
      </c>
      <c r="B23" s="15" t="s">
        <v>77</v>
      </c>
      <c r="C23" s="16" t="s">
        <v>19</v>
      </c>
      <c r="D23" s="17">
        <v>0</v>
      </c>
      <c r="E23" s="13"/>
      <c r="F23" s="6"/>
      <c r="G23" s="7"/>
      <c r="H23" s="7"/>
      <c r="I23" s="7"/>
      <c r="J23" s="6"/>
      <c r="K23" s="7"/>
    </row>
    <row r="24" spans="1:11">
      <c r="A24" s="14" t="s">
        <v>41</v>
      </c>
      <c r="B24" s="15" t="s">
        <v>78</v>
      </c>
      <c r="C24" s="16" t="s">
        <v>26</v>
      </c>
      <c r="D24" s="17">
        <v>3</v>
      </c>
      <c r="E24" s="13">
        <v>1</v>
      </c>
      <c r="F24" s="6"/>
      <c r="G24" s="7">
        <v>2742.43</v>
      </c>
      <c r="H24" s="7">
        <f t="shared" si="0"/>
        <v>8227.2899999999991</v>
      </c>
      <c r="I24" s="7">
        <f t="shared" si="2"/>
        <v>2742.43</v>
      </c>
      <c r="J24" s="6"/>
      <c r="K24" s="7">
        <f t="shared" si="1"/>
        <v>10969.72</v>
      </c>
    </row>
    <row r="25" spans="1:11" ht="25.5">
      <c r="A25" s="14" t="s">
        <v>42</v>
      </c>
      <c r="B25" s="15" t="s">
        <v>79</v>
      </c>
      <c r="C25" s="16" t="s">
        <v>26</v>
      </c>
      <c r="D25" s="17">
        <v>3</v>
      </c>
      <c r="E25" s="13">
        <v>1</v>
      </c>
      <c r="F25" s="6"/>
      <c r="G25" s="7">
        <v>10.59</v>
      </c>
      <c r="H25" s="7">
        <f t="shared" si="0"/>
        <v>31.77</v>
      </c>
      <c r="I25" s="7">
        <f>10.6</f>
        <v>10.6</v>
      </c>
      <c r="J25" s="6"/>
      <c r="K25" s="7">
        <f t="shared" si="1"/>
        <v>42.37</v>
      </c>
    </row>
    <row r="26" spans="1:11">
      <c r="A26" s="14" t="s">
        <v>43</v>
      </c>
      <c r="B26" s="15" t="s">
        <v>80</v>
      </c>
      <c r="C26" s="16" t="s">
        <v>26</v>
      </c>
      <c r="D26" s="17">
        <v>3</v>
      </c>
      <c r="E26" s="13">
        <v>1</v>
      </c>
      <c r="F26" s="6"/>
      <c r="G26" s="7">
        <v>326.29000000000002</v>
      </c>
      <c r="H26" s="7">
        <f t="shared" si="0"/>
        <v>978.87000000000012</v>
      </c>
      <c r="I26" s="7">
        <f>326.3</f>
        <v>326.3</v>
      </c>
      <c r="J26" s="6"/>
      <c r="K26" s="7">
        <f t="shared" si="1"/>
        <v>1305.17</v>
      </c>
    </row>
    <row r="27" spans="1:11" ht="51">
      <c r="A27" s="14" t="s">
        <v>44</v>
      </c>
      <c r="B27" s="15" t="s">
        <v>81</v>
      </c>
      <c r="C27" s="16" t="s">
        <v>30</v>
      </c>
      <c r="D27" s="17">
        <v>3</v>
      </c>
      <c r="E27" s="13">
        <v>1</v>
      </c>
      <c r="F27" s="6"/>
      <c r="G27" s="7">
        <v>384.76</v>
      </c>
      <c r="H27" s="7">
        <f t="shared" si="0"/>
        <v>1154.28</v>
      </c>
      <c r="I27" s="7">
        <f>384.77</f>
        <v>384.77</v>
      </c>
      <c r="J27" s="6"/>
      <c r="K27" s="7">
        <f t="shared" si="1"/>
        <v>1539.05</v>
      </c>
    </row>
    <row r="28" spans="1:11" ht="25.5">
      <c r="A28" s="14" t="s">
        <v>45</v>
      </c>
      <c r="B28" s="15" t="s">
        <v>82</v>
      </c>
      <c r="C28" s="16" t="s">
        <v>26</v>
      </c>
      <c r="D28" s="17">
        <v>9</v>
      </c>
      <c r="E28" s="13">
        <v>3</v>
      </c>
      <c r="F28" s="6"/>
      <c r="G28" s="7">
        <v>945.34</v>
      </c>
      <c r="H28" s="7">
        <f t="shared" si="0"/>
        <v>8508.06</v>
      </c>
      <c r="I28" s="7">
        <f>2836.05</f>
        <v>2836.05</v>
      </c>
      <c r="J28" s="6"/>
      <c r="K28" s="7">
        <f t="shared" si="1"/>
        <v>11344.11</v>
      </c>
    </row>
    <row r="29" spans="1:11">
      <c r="A29" s="14" t="s">
        <v>46</v>
      </c>
      <c r="B29" s="15" t="s">
        <v>83</v>
      </c>
      <c r="C29" s="16" t="s">
        <v>27</v>
      </c>
      <c r="D29" s="17">
        <v>27</v>
      </c>
      <c r="E29" s="13"/>
      <c r="F29" s="6"/>
      <c r="G29" s="7">
        <v>5.26</v>
      </c>
      <c r="H29" s="7">
        <f t="shared" si="0"/>
        <v>142.01999999999998</v>
      </c>
      <c r="I29" s="7"/>
      <c r="J29" s="6"/>
      <c r="K29" s="7">
        <f t="shared" si="1"/>
        <v>142.01999999999998</v>
      </c>
    </row>
    <row r="30" spans="1:11" ht="38.25">
      <c r="A30" s="14" t="s">
        <v>47</v>
      </c>
      <c r="B30" s="15" t="s">
        <v>84</v>
      </c>
      <c r="C30" s="16" t="s">
        <v>31</v>
      </c>
      <c r="D30" s="17">
        <v>33</v>
      </c>
      <c r="E30" s="13">
        <v>36</v>
      </c>
      <c r="F30" s="6"/>
      <c r="G30" s="7">
        <v>22</v>
      </c>
      <c r="H30" s="7">
        <f t="shared" si="0"/>
        <v>726</v>
      </c>
      <c r="I30" s="7">
        <f t="shared" si="2"/>
        <v>792</v>
      </c>
      <c r="J30" s="6"/>
      <c r="K30" s="7">
        <f t="shared" si="1"/>
        <v>1518</v>
      </c>
    </row>
    <row r="31" spans="1:11">
      <c r="A31" s="14" t="s">
        <v>48</v>
      </c>
      <c r="B31" s="15" t="s">
        <v>85</v>
      </c>
      <c r="C31" s="16" t="s">
        <v>30</v>
      </c>
      <c r="D31" s="17">
        <v>6</v>
      </c>
      <c r="E31" s="13"/>
      <c r="F31" s="6"/>
      <c r="G31" s="7">
        <v>37.39</v>
      </c>
      <c r="H31" s="7">
        <f t="shared" si="0"/>
        <v>224.34</v>
      </c>
      <c r="I31" s="7"/>
      <c r="J31" s="6"/>
      <c r="K31" s="7">
        <f t="shared" si="1"/>
        <v>224.34</v>
      </c>
    </row>
    <row r="32" spans="1:11">
      <c r="A32" s="14" t="s">
        <v>25</v>
      </c>
      <c r="B32" s="15" t="s">
        <v>86</v>
      </c>
      <c r="C32" s="16" t="s">
        <v>19</v>
      </c>
      <c r="D32" s="17">
        <v>0</v>
      </c>
      <c r="E32" s="13"/>
      <c r="F32" s="6"/>
      <c r="G32" s="7"/>
      <c r="H32" s="7"/>
      <c r="I32" s="7"/>
      <c r="J32" s="6"/>
      <c r="K32" s="7"/>
    </row>
    <row r="33" spans="1:11">
      <c r="A33" s="14" t="s">
        <v>49</v>
      </c>
      <c r="B33" s="15" t="s">
        <v>87</v>
      </c>
      <c r="C33" s="16" t="s">
        <v>26</v>
      </c>
      <c r="D33" s="17">
        <v>6</v>
      </c>
      <c r="E33" s="13"/>
      <c r="F33" s="6"/>
      <c r="G33" s="7">
        <v>2226.92</v>
      </c>
      <c r="H33" s="7">
        <f t="shared" si="0"/>
        <v>13361.52</v>
      </c>
      <c r="I33" s="7"/>
      <c r="J33" s="6"/>
      <c r="K33" s="7">
        <f t="shared" si="1"/>
        <v>13361.52</v>
      </c>
    </row>
    <row r="34" spans="1:11">
      <c r="A34" s="14" t="s">
        <v>50</v>
      </c>
      <c r="B34" s="15" t="s">
        <v>88</v>
      </c>
      <c r="C34" s="16" t="s">
        <v>26</v>
      </c>
      <c r="D34" s="17">
        <v>1</v>
      </c>
      <c r="E34" s="13"/>
      <c r="F34" s="6"/>
      <c r="G34" s="7">
        <v>294.33</v>
      </c>
      <c r="H34" s="7">
        <f t="shared" si="0"/>
        <v>294.33</v>
      </c>
      <c r="I34" s="7"/>
      <c r="J34" s="6"/>
      <c r="K34" s="7">
        <f t="shared" si="1"/>
        <v>294.33</v>
      </c>
    </row>
    <row r="35" spans="1:11" ht="25.5">
      <c r="A35" s="14" t="s">
        <v>51</v>
      </c>
      <c r="B35" s="15" t="s">
        <v>79</v>
      </c>
      <c r="C35" s="16" t="s">
        <v>26</v>
      </c>
      <c r="D35" s="17">
        <v>6</v>
      </c>
      <c r="E35" s="8"/>
      <c r="F35" s="6"/>
      <c r="G35" s="7">
        <v>10.59</v>
      </c>
      <c r="H35" s="7">
        <f t="shared" si="0"/>
        <v>63.54</v>
      </c>
      <c r="I35" s="7"/>
      <c r="J35" s="6"/>
      <c r="K35" s="7">
        <f t="shared" si="1"/>
        <v>63.54</v>
      </c>
    </row>
    <row r="36" spans="1:11">
      <c r="A36" s="14" t="s">
        <v>52</v>
      </c>
      <c r="B36" s="15" t="s">
        <v>80</v>
      </c>
      <c r="C36" s="16" t="s">
        <v>26</v>
      </c>
      <c r="D36" s="17">
        <v>6</v>
      </c>
      <c r="E36" s="8"/>
      <c r="F36" s="6"/>
      <c r="G36" s="7">
        <v>326.29000000000002</v>
      </c>
      <c r="H36" s="7">
        <f t="shared" si="0"/>
        <v>1957.7400000000002</v>
      </c>
      <c r="I36" s="7"/>
      <c r="J36" s="6"/>
      <c r="K36" s="7">
        <f t="shared" si="1"/>
        <v>1957.7400000000002</v>
      </c>
    </row>
    <row r="37" spans="1:11">
      <c r="A37" s="14" t="s">
        <v>53</v>
      </c>
      <c r="B37" s="15" t="s">
        <v>83</v>
      </c>
      <c r="C37" s="16" t="s">
        <v>27</v>
      </c>
      <c r="D37" s="17">
        <v>18</v>
      </c>
      <c r="E37" s="8"/>
      <c r="F37" s="6"/>
      <c r="G37" s="7">
        <v>5.26</v>
      </c>
      <c r="H37" s="7">
        <f t="shared" si="0"/>
        <v>94.679999999999993</v>
      </c>
      <c r="I37" s="7"/>
      <c r="J37" s="6"/>
      <c r="K37" s="7">
        <f t="shared" si="1"/>
        <v>94.679999999999993</v>
      </c>
    </row>
    <row r="38" spans="1:11" ht="25.5">
      <c r="A38" s="14" t="s">
        <v>89</v>
      </c>
      <c r="B38" s="15" t="s">
        <v>90</v>
      </c>
      <c r="C38" s="16" t="s">
        <v>26</v>
      </c>
      <c r="D38" s="17">
        <v>6</v>
      </c>
      <c r="E38" s="13"/>
      <c r="F38" s="6"/>
      <c r="G38" s="7">
        <v>1007.01</v>
      </c>
      <c r="H38" s="7">
        <f t="shared" si="0"/>
        <v>6042.0599999999995</v>
      </c>
      <c r="I38" s="7"/>
      <c r="J38" s="6"/>
      <c r="K38" s="7">
        <f t="shared" si="1"/>
        <v>6042.0599999999995</v>
      </c>
    </row>
    <row r="39" spans="1:11" ht="38.25">
      <c r="A39" s="14" t="s">
        <v>91</v>
      </c>
      <c r="B39" s="15" t="s">
        <v>84</v>
      </c>
      <c r="C39" s="16" t="s">
        <v>31</v>
      </c>
      <c r="D39" s="17">
        <v>130</v>
      </c>
      <c r="E39" s="13"/>
      <c r="F39" s="6"/>
      <c r="G39" s="7">
        <v>22</v>
      </c>
      <c r="H39" s="7">
        <f t="shared" si="0"/>
        <v>2860</v>
      </c>
      <c r="I39" s="7"/>
      <c r="J39" s="6"/>
      <c r="K39" s="7">
        <f t="shared" si="1"/>
        <v>2860</v>
      </c>
    </row>
    <row r="40" spans="1:11">
      <c r="A40" s="14" t="s">
        <v>92</v>
      </c>
      <c r="B40" s="15" t="s">
        <v>93</v>
      </c>
      <c r="C40" s="16" t="s">
        <v>26</v>
      </c>
      <c r="D40" s="17">
        <v>6</v>
      </c>
      <c r="E40" s="13"/>
      <c r="F40" s="6"/>
      <c r="G40" s="7">
        <v>109.55</v>
      </c>
      <c r="H40" s="7">
        <f t="shared" si="0"/>
        <v>657.3</v>
      </c>
      <c r="I40" s="7"/>
      <c r="J40" s="6"/>
      <c r="K40" s="7">
        <f t="shared" si="1"/>
        <v>657.3</v>
      </c>
    </row>
    <row r="41" spans="1:11">
      <c r="A41" s="14" t="s">
        <v>94</v>
      </c>
      <c r="B41" s="15" t="s">
        <v>95</v>
      </c>
      <c r="C41" s="16" t="s">
        <v>26</v>
      </c>
      <c r="D41" s="17">
        <v>1</v>
      </c>
      <c r="E41" s="13"/>
      <c r="F41" s="6"/>
      <c r="G41" s="7">
        <v>106.79</v>
      </c>
      <c r="H41" s="7">
        <f t="shared" si="0"/>
        <v>106.79</v>
      </c>
      <c r="I41" s="7"/>
      <c r="J41" s="6"/>
      <c r="K41" s="7">
        <f t="shared" si="1"/>
        <v>106.79</v>
      </c>
    </row>
    <row r="42" spans="1:11" ht="25.5">
      <c r="A42" s="14" t="s">
        <v>96</v>
      </c>
      <c r="B42" s="15" t="s">
        <v>97</v>
      </c>
      <c r="C42" s="16" t="s">
        <v>26</v>
      </c>
      <c r="D42" s="17">
        <v>1</v>
      </c>
      <c r="E42" s="13"/>
      <c r="F42" s="6"/>
      <c r="G42" s="7">
        <v>66.73</v>
      </c>
      <c r="H42" s="7">
        <f t="shared" si="0"/>
        <v>66.73</v>
      </c>
      <c r="I42" s="7"/>
      <c r="J42" s="6"/>
      <c r="K42" s="7">
        <f t="shared" si="1"/>
        <v>66.73</v>
      </c>
    </row>
    <row r="43" spans="1:11">
      <c r="A43" s="14" t="s">
        <v>98</v>
      </c>
      <c r="B43" s="15" t="s">
        <v>99</v>
      </c>
      <c r="C43" s="16" t="s">
        <v>26</v>
      </c>
      <c r="D43" s="17">
        <v>1</v>
      </c>
      <c r="E43" s="13"/>
      <c r="F43" s="6"/>
      <c r="G43" s="7">
        <v>376.61</v>
      </c>
      <c r="H43" s="7">
        <f t="shared" si="0"/>
        <v>376.61</v>
      </c>
      <c r="I43" s="7"/>
      <c r="J43" s="6"/>
      <c r="K43" s="7">
        <f t="shared" si="1"/>
        <v>376.61</v>
      </c>
    </row>
    <row r="44" spans="1:11">
      <c r="A44" s="14" t="s">
        <v>100</v>
      </c>
      <c r="B44" s="15" t="s">
        <v>85</v>
      </c>
      <c r="C44" s="16" t="s">
        <v>30</v>
      </c>
      <c r="D44" s="17">
        <v>12</v>
      </c>
      <c r="E44" s="13"/>
      <c r="F44" s="6"/>
      <c r="G44" s="7">
        <v>37.39</v>
      </c>
      <c r="H44" s="7">
        <f t="shared" si="0"/>
        <v>448.68</v>
      </c>
      <c r="I44" s="7"/>
      <c r="J44" s="6"/>
      <c r="K44" s="7">
        <f t="shared" si="1"/>
        <v>448.68</v>
      </c>
    </row>
    <row r="45" spans="1:11">
      <c r="A45" s="14" t="s">
        <v>29</v>
      </c>
      <c r="B45" s="15" t="s">
        <v>101</v>
      </c>
      <c r="C45" s="16" t="s">
        <v>19</v>
      </c>
      <c r="D45" s="17">
        <v>0</v>
      </c>
      <c r="E45" s="13"/>
      <c r="F45" s="6"/>
      <c r="G45" s="7"/>
      <c r="H45" s="7"/>
      <c r="I45" s="7"/>
      <c r="J45" s="6"/>
      <c r="K45" s="7"/>
    </row>
    <row r="46" spans="1:11">
      <c r="A46" s="14" t="s">
        <v>54</v>
      </c>
      <c r="B46" s="15" t="s">
        <v>21</v>
      </c>
      <c r="C46" s="16" t="s">
        <v>7</v>
      </c>
      <c r="D46" s="17">
        <v>800</v>
      </c>
      <c r="E46" s="13"/>
      <c r="F46" s="6"/>
      <c r="G46" s="7">
        <v>20.86</v>
      </c>
      <c r="H46" s="7">
        <f t="shared" si="0"/>
        <v>16688</v>
      </c>
      <c r="I46" s="7"/>
      <c r="J46" s="6"/>
      <c r="K46" s="7">
        <f t="shared" si="1"/>
        <v>16688</v>
      </c>
    </row>
    <row r="47" spans="1:11">
      <c r="A47" s="14" t="s">
        <v>55</v>
      </c>
      <c r="B47" s="15" t="s">
        <v>102</v>
      </c>
      <c r="C47" s="16" t="s">
        <v>7</v>
      </c>
      <c r="D47" s="17">
        <v>256</v>
      </c>
      <c r="E47" s="13">
        <v>779</v>
      </c>
      <c r="F47" s="6"/>
      <c r="G47" s="7">
        <v>16.420000000000002</v>
      </c>
      <c r="H47" s="7">
        <f t="shared" si="0"/>
        <v>4203.5200000000004</v>
      </c>
      <c r="I47" s="7">
        <f>12798.97</f>
        <v>12798.97</v>
      </c>
      <c r="J47" s="6"/>
      <c r="K47" s="7">
        <f t="shared" si="1"/>
        <v>17002.489999999998</v>
      </c>
    </row>
    <row r="48" spans="1:11">
      <c r="K48" s="10">
        <f>SUM(K12:K47)</f>
        <v>143520.79999999999</v>
      </c>
    </row>
    <row r="49" spans="8:9">
      <c r="H49" t="s">
        <v>103</v>
      </c>
    </row>
    <row r="53" spans="8:9">
      <c r="H53" s="19"/>
      <c r="I53" s="19"/>
    </row>
    <row r="54" spans="8:9">
      <c r="H54" s="9" t="s">
        <v>104</v>
      </c>
    </row>
    <row r="55" spans="8:9">
      <c r="H55" s="23" t="s">
        <v>105</v>
      </c>
      <c r="I55" s="23"/>
    </row>
    <row r="56" spans="8:9">
      <c r="H56" s="23" t="s">
        <v>106</v>
      </c>
      <c r="I56" s="23"/>
    </row>
  </sheetData>
  <mergeCells count="17">
    <mergeCell ref="C7:D7"/>
    <mergeCell ref="E6:K6"/>
    <mergeCell ref="E7:K7"/>
    <mergeCell ref="H55:I55"/>
    <mergeCell ref="H56:I56"/>
    <mergeCell ref="A1:B1"/>
    <mergeCell ref="C1:K1"/>
    <mergeCell ref="A3:K3"/>
    <mergeCell ref="A4:B8"/>
    <mergeCell ref="C4:D4"/>
    <mergeCell ref="E4:K4"/>
    <mergeCell ref="C5:D5"/>
    <mergeCell ref="E5:K5"/>
    <mergeCell ref="C8:D8"/>
    <mergeCell ref="E8:K8"/>
    <mergeCell ref="A2:K2"/>
    <mergeCell ref="C6:D6"/>
  </mergeCells>
  <conditionalFormatting sqref="A11:B14">
    <cfRule type="expression" dxfId="9" priority="9" stopIfTrue="1">
      <formula>$C11=1</formula>
    </cfRule>
    <cfRule type="expression" dxfId="8" priority="10" stopIfTrue="1">
      <formula>OR($C11=0,$C11=2,$C11=3,$C11=4)</formula>
    </cfRule>
  </conditionalFormatting>
  <conditionalFormatting sqref="A17:B47">
    <cfRule type="expression" dxfId="7" priority="7" stopIfTrue="1">
      <formula>$C17=1</formula>
    </cfRule>
    <cfRule type="expression" dxfId="6" priority="8" stopIfTrue="1">
      <formula>OR($C17=0,$C17=2,$C17=3,$C17=4)</formula>
    </cfRule>
  </conditionalFormatting>
  <conditionalFormatting sqref="C11:C14">
    <cfRule type="expression" dxfId="5" priority="5" stopIfTrue="1">
      <formula>$C11=1</formula>
    </cfRule>
    <cfRule type="expression" dxfId="4" priority="6" stopIfTrue="1">
      <formula>OR($C11=0,$C11=2,$C11=3,$C11=4)</formula>
    </cfRule>
  </conditionalFormatting>
  <conditionalFormatting sqref="C17:D47">
    <cfRule type="expression" dxfId="3" priority="1" stopIfTrue="1">
      <formula>$C17=1</formula>
    </cfRule>
    <cfRule type="expression" dxfId="2" priority="2" stopIfTrue="1">
      <formula>OR($C17=0,$C17=2,$C17=3,$C17=4)</formula>
    </cfRule>
  </conditionalFormatting>
  <conditionalFormatting sqref="D12:D14">
    <cfRule type="expression" dxfId="1" priority="3" stopIfTrue="1">
      <formula>$C12=1</formula>
    </cfRule>
    <cfRule type="expression" dxfId="0" priority="4" stopIfTrue="1">
      <formula>OR($C12=0,$C12=2,$C12=3,$C12=4)</formula>
    </cfRule>
  </conditionalFormatting>
  <dataValidations count="1">
    <dataValidation allowBlank="1" showInputMessage="1" showErrorMessage="1" prompt="A entrada de quantidades é feita na coluna AJ se acompanhamento por BM, ou na aba &quot;Memória de Cálculo/PLQ&quot; se acompanhamento por PLE." sqref="D12:D47" xr:uid="{00000000-0002-0000-0500-000000000000}"/>
  </dataValidations>
  <pageMargins left="0.511811024" right="0.511811024" top="0.78740157499999996" bottom="0.78740157499999996" header="0.31496062000000002" footer="0.31496062000000002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 010_2025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Usuário</cp:lastModifiedBy>
  <cp:lastPrinted>2026-04-24T10:37:31Z</cp:lastPrinted>
  <dcterms:created xsi:type="dcterms:W3CDTF">2026-03-23T14:50:53Z</dcterms:created>
  <dcterms:modified xsi:type="dcterms:W3CDTF">2026-05-18T11:39:13Z</dcterms:modified>
</cp:coreProperties>
</file>