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ras\Licitações\Obras Processos Licitação\Iluminação Pública\2021 II\"/>
    </mc:Choice>
  </mc:AlternateContent>
  <xr:revisionPtr revIDLastSave="0" documentId="13_ncr:1_{EDC011E8-B927-4A2C-920C-B800C40248F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MÉDIA FINAL" sheetId="4" r:id="rId1"/>
  </sheets>
  <definedNames>
    <definedName name="_xlnm._FilterDatabase" localSheetId="0" hidden="1">'MÉDIA FINAL'!$B$1:$B$149</definedName>
    <definedName name="COMP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4" l="1"/>
  <c r="G15" i="4"/>
  <c r="F135" i="4"/>
  <c r="F134" i="4"/>
  <c r="F132" i="4"/>
  <c r="F126" i="4"/>
  <c r="F125" i="4"/>
  <c r="F122" i="4"/>
  <c r="F123" i="4"/>
  <c r="F121" i="4"/>
  <c r="F117" i="4"/>
  <c r="F118" i="4"/>
  <c r="F119" i="4"/>
  <c r="F116" i="4"/>
  <c r="F113" i="4"/>
  <c r="F114" i="4"/>
  <c r="F112" i="4"/>
  <c r="F109" i="4"/>
  <c r="F110" i="4"/>
  <c r="F108" i="4"/>
  <c r="F105" i="4"/>
  <c r="F106" i="4"/>
  <c r="F104" i="4"/>
  <c r="F102" i="4"/>
  <c r="F97" i="4"/>
  <c r="F98" i="4"/>
  <c r="F99" i="4"/>
  <c r="F100" i="4"/>
  <c r="F96" i="4"/>
  <c r="F91" i="4"/>
  <c r="F92" i="4"/>
  <c r="F93" i="4"/>
  <c r="F94" i="4"/>
  <c r="F90" i="4"/>
  <c r="F85" i="4"/>
  <c r="F86" i="4"/>
  <c r="F87" i="4"/>
  <c r="F88" i="4"/>
  <c r="F84" i="4"/>
  <c r="F79" i="4"/>
  <c r="F80" i="4"/>
  <c r="F81" i="4"/>
  <c r="F82" i="4"/>
  <c r="F78" i="4"/>
  <c r="F73" i="4"/>
  <c r="F74" i="4"/>
  <c r="F75" i="4"/>
  <c r="F76" i="4"/>
  <c r="F72" i="4"/>
  <c r="F67" i="4"/>
  <c r="F68" i="4"/>
  <c r="F69" i="4"/>
  <c r="F70" i="4"/>
  <c r="F66" i="4"/>
  <c r="F62" i="4"/>
  <c r="F63" i="4"/>
  <c r="F64" i="4"/>
  <c r="F61" i="4"/>
  <c r="F57" i="4"/>
  <c r="F58" i="4"/>
  <c r="F59" i="4"/>
  <c r="F56" i="4"/>
  <c r="F52" i="4"/>
  <c r="F53" i="4"/>
  <c r="F54" i="4"/>
  <c r="F51" i="4"/>
  <c r="F47" i="4"/>
  <c r="F48" i="4"/>
  <c r="F49" i="4"/>
  <c r="F46" i="4"/>
  <c r="F42" i="4"/>
  <c r="F43" i="4"/>
  <c r="F44" i="4"/>
  <c r="F41" i="4"/>
  <c r="F37" i="4"/>
  <c r="F38" i="4"/>
  <c r="F39" i="4"/>
  <c r="F36" i="4"/>
  <c r="F32" i="4"/>
  <c r="F33" i="4"/>
  <c r="F34" i="4"/>
  <c r="F31" i="4"/>
  <c r="F27" i="4"/>
  <c r="F28" i="4"/>
  <c r="F29" i="4"/>
  <c r="F26" i="4"/>
  <c r="F22" i="4"/>
  <c r="F23" i="4"/>
  <c r="F24" i="4"/>
  <c r="F21" i="4"/>
  <c r="E107" i="4"/>
  <c r="E35" i="4"/>
  <c r="E133" i="4"/>
  <c r="F131" i="4"/>
  <c r="G131" i="4" s="1"/>
  <c r="H131" i="4" s="1"/>
  <c r="E131" i="4"/>
  <c r="F124" i="4"/>
  <c r="G124" i="4" s="1"/>
  <c r="H124" i="4" s="1"/>
  <c r="E124" i="4"/>
  <c r="E120" i="4"/>
  <c r="E115" i="4"/>
  <c r="E111" i="4"/>
  <c r="E103" i="4"/>
  <c r="F101" i="4"/>
  <c r="E101" i="4"/>
  <c r="E95" i="4"/>
  <c r="E89" i="4"/>
  <c r="E83" i="4"/>
  <c r="E77" i="4"/>
  <c r="E71" i="4"/>
  <c r="E65" i="4"/>
  <c r="E60" i="4"/>
  <c r="E55" i="4"/>
  <c r="E50" i="4"/>
  <c r="E45" i="4"/>
  <c r="E40" i="4"/>
  <c r="E30" i="4"/>
  <c r="E25" i="4"/>
  <c r="E20" i="4"/>
  <c r="F19" i="4"/>
  <c r="F18" i="4"/>
  <c r="F17" i="4"/>
  <c r="F16" i="4"/>
  <c r="E15" i="4"/>
  <c r="F14" i="4"/>
  <c r="F13" i="4"/>
  <c r="F12" i="4"/>
  <c r="E11" i="4"/>
  <c r="F133" i="4" l="1"/>
  <c r="G133" i="4" s="1"/>
  <c r="H133" i="4" s="1"/>
  <c r="H137" i="4" s="1"/>
  <c r="F35" i="4"/>
  <c r="G35" i="4" s="1"/>
  <c r="H35" i="4" s="1"/>
  <c r="F20" i="4"/>
  <c r="G20" i="4" s="1"/>
  <c r="H20" i="4" s="1"/>
  <c r="F120" i="4"/>
  <c r="G120" i="4" s="1"/>
  <c r="H120" i="4" s="1"/>
  <c r="F115" i="4"/>
  <c r="G115" i="4" s="1"/>
  <c r="H115" i="4" s="1"/>
  <c r="F111" i="4"/>
  <c r="G111" i="4" s="1"/>
  <c r="H111" i="4" s="1"/>
  <c r="F107" i="4"/>
  <c r="G107" i="4" s="1"/>
  <c r="H107" i="4" s="1"/>
  <c r="F103" i="4"/>
  <c r="G103" i="4" s="1"/>
  <c r="H103" i="4" s="1"/>
  <c r="G101" i="4"/>
  <c r="H101" i="4" s="1"/>
  <c r="F95" i="4"/>
  <c r="G95" i="4" s="1"/>
  <c r="H95" i="4" s="1"/>
  <c r="F89" i="4"/>
  <c r="G89" i="4" s="1"/>
  <c r="H89" i="4" s="1"/>
  <c r="F83" i="4"/>
  <c r="G83" i="4" s="1"/>
  <c r="H83" i="4" s="1"/>
  <c r="F77" i="4"/>
  <c r="G77" i="4" s="1"/>
  <c r="H77" i="4" s="1"/>
  <c r="F71" i="4"/>
  <c r="G71" i="4" s="1"/>
  <c r="H71" i="4" s="1"/>
  <c r="F65" i="4"/>
  <c r="G65" i="4" s="1"/>
  <c r="H65" i="4" s="1"/>
  <c r="F60" i="4"/>
  <c r="G60" i="4" s="1"/>
  <c r="H60" i="4" s="1"/>
  <c r="F55" i="4"/>
  <c r="G55" i="4" s="1"/>
  <c r="H55" i="4" s="1"/>
  <c r="F50" i="4"/>
  <c r="G50" i="4" s="1"/>
  <c r="H50" i="4" s="1"/>
  <c r="F45" i="4"/>
  <c r="G45" i="4" s="1"/>
  <c r="H45" i="4" s="1"/>
  <c r="F40" i="4"/>
  <c r="G40" i="4" s="1"/>
  <c r="H40" i="4" s="1"/>
  <c r="F30" i="4"/>
  <c r="G30" i="4" s="1"/>
  <c r="H30" i="4" s="1"/>
  <c r="F25" i="4"/>
  <c r="G25" i="4" s="1"/>
  <c r="H25" i="4" s="1"/>
  <c r="F15" i="4"/>
  <c r="F11" i="4"/>
  <c r="G11" i="4" s="1"/>
  <c r="H11" i="4" s="1"/>
  <c r="H128" i="4" l="1"/>
</calcChain>
</file>

<file path=xl/sharedStrings.xml><?xml version="1.0" encoding="utf-8"?>
<sst xmlns="http://schemas.openxmlformats.org/spreadsheetml/2006/main" count="294" uniqueCount="102">
  <si>
    <t>ESTADO DE SÃO PAULO.</t>
  </si>
  <si>
    <t>MUNICIPIO DE BOITUVA</t>
  </si>
  <si>
    <t>DEPARTAMENTO DE LICITAÇÕES E CONTRATOS</t>
  </si>
  <si>
    <r>
      <rPr>
        <b/>
        <sz val="11"/>
        <color rgb="FF000000"/>
        <rFont val="Arial"/>
        <family val="2"/>
        <charset val="1"/>
      </rPr>
      <t xml:space="preserve">Objeto: </t>
    </r>
    <r>
      <rPr>
        <sz val="11"/>
        <color rgb="FF000000"/>
        <rFont val="Arial"/>
        <family val="2"/>
        <charset val="1"/>
      </rPr>
      <t>Contratação de empresa especializada para manutenção e eficientização do ativo de iluminação pública</t>
    </r>
  </si>
  <si>
    <t>ITEM</t>
  </si>
  <si>
    <t>DESCRIÇÃO</t>
  </si>
  <si>
    <t>UNID</t>
  </si>
  <si>
    <t>QTDE</t>
  </si>
  <si>
    <t>VALOR UNITÁRIO</t>
  </si>
  <si>
    <t>BDI</t>
  </si>
  <si>
    <t>VALOR UNITÁRIO COM BDI</t>
  </si>
  <si>
    <t>VALOR TOTAL COM BDI</t>
  </si>
  <si>
    <t>MANUTENÇÃO DE ILUMINAÇÃO PÚBLICA</t>
  </si>
  <si>
    <t>DESLOCAMENTO</t>
  </si>
  <si>
    <t>ELETRICISTA.</t>
  </si>
  <si>
    <t>h</t>
  </si>
  <si>
    <t>AUXILIAR DE ELETRICISTA.</t>
  </si>
  <si>
    <t>MOTORISTA</t>
  </si>
  <si>
    <t>1.1</t>
  </si>
  <si>
    <t>TROCA/ INSTALAÇÃO DE LÂMPADA 70 W VAPOR DE SODIO. (NECESSÁRIO GUINDASTE COM CESTO ISOLADO)</t>
  </si>
  <si>
    <t>GUINDASTE MUNK COM CESTO.</t>
  </si>
  <si>
    <t>LÂMPADA DE VAPOR DE SÓDIO DE 70 W.</t>
  </si>
  <si>
    <t>1.2</t>
  </si>
  <si>
    <t>TROCA/ INSTALAÇÃO DE LÂMPADA 100 W VAPOR DE SODIO. (NECESSÁRIO GUINDASTE COM CESTO ISOLADO)</t>
  </si>
  <si>
    <t>LAMPADA VAPOR SODIO 100W – TUBULAR DE ACORDO COM A ABNT NBR - IEC 60662 / 1997 E COM SELO PROCEL</t>
  </si>
  <si>
    <t>1.3</t>
  </si>
  <si>
    <t>TROCA/ INSTALAÇÃO DE LÂMPADA 150 W VAPOR DE SODIO. (NECESSÁRIO GUINDASTE COM CESTO ISOLADO)</t>
  </si>
  <si>
    <t>LAMPADA VAPOR DE SODIO OVOIDE 150 W (BASE E40)</t>
  </si>
  <si>
    <t>1.4</t>
  </si>
  <si>
    <t>TROCA/ INSTALAÇÃO DE LÂMPADA 250 W VAPOR DE SODIO. (NECESSÁRIO GUINDASTE COM CESTO ISOLADO)</t>
  </si>
  <si>
    <t>LAMPADA VAPOR DE SODIO OVOIDE 250 W (BASE E40)</t>
  </si>
  <si>
    <t>1.5</t>
  </si>
  <si>
    <t>TROCA/ INSTALAÇÃO DE LÂMPADA 400 W VAPOR DE SODIO. (NECESSÁRIO GUINDASTE COM CESTO ISOLADO)</t>
  </si>
  <si>
    <t>LAMPADA VAPOR DE SODIO OVOIDE 400 W (BASE E40)</t>
  </si>
  <si>
    <t>1.6</t>
  </si>
  <si>
    <t>TROCA/ INSTALAÇÃO DE REATOR 70 W VAPOR DE SODIO.  (NECESSÁRIO GUINDASTE COM CESTO ISOLADO)</t>
  </si>
  <si>
    <t>REATOR PARA LÂMPADA VAPOR DE SÓDIO - 70W / 220V</t>
  </si>
  <si>
    <t>1.7</t>
  </si>
  <si>
    <t>TROCA/ INSTALAÇÃO DE REATOR 100 W VAPOR DE SODIO.  (NECESSÁRIO GUINDASTE COM CESTO ISOLADO)</t>
  </si>
  <si>
    <t>REATOR LAMPADA VAPOR DE SODIO 100W DE ACORDO COM A ABNT NBR – 13593 / 2011 VERSÃO CORRIGIDA: 2013 COM SELO PROCEL</t>
  </si>
  <si>
    <t>1.8</t>
  </si>
  <si>
    <t>TROCA/ INSTALAÇÃO DE REATOR 150 W VAPOR DE SODIO. (NECESSÁRIO GUINDASTE COM CESTO ISOLADO)</t>
  </si>
  <si>
    <t>REATOR PARA LÂMPADA VAPOR DE SÓDIO - 150W / 220V</t>
  </si>
  <si>
    <t>1.9</t>
  </si>
  <si>
    <t>TROCA/ INSTALAÇÃO DE REATOR 250 W VAPOR DE SODIO. (NECESSÁRIO GUINDASTE COM CESTO ISOLADO)</t>
  </si>
  <si>
    <t>REATOR PARA LÂMPADA VAPOR DE SÓDIO - 250W / 220V</t>
  </si>
  <si>
    <t>1.10</t>
  </si>
  <si>
    <t>TROCA/ INSTALAÇÃO DE REATOR 400 W VAPOR DE SODIO. (NECESSÁRIO GUINDASTE COM CESTO ISOLADO)</t>
  </si>
  <si>
    <t>REATOR PARA LÂMPADA VAPOR DE SÓDIO - 400W / 220V</t>
  </si>
  <si>
    <t>1.11</t>
  </si>
  <si>
    <t>TROCA/ INSTALAÇÃO DE RELE FOTOELETRONICO (NECESSÁRIO GUINDASTE COM CESTO ISOLADO)</t>
  </si>
  <si>
    <t>RELE FOTOELETRICO INTERNO E EXTERNO BIVOLT 1000 W, DE CONECTOR, SEM BASE</t>
  </si>
  <si>
    <t>BASE PARA RELE COM SUPORTE METALICO</t>
  </si>
  <si>
    <t>1.12</t>
  </si>
  <si>
    <t>TROCA/ INSTALAÇÃO de Cabo de cobre de 2,5 mm², isolamento 750V - isolação PVC 70°C</t>
  </si>
  <si>
    <t>Cabo de cobre de 2,5 mm², isolamento 750 V - isolação em PVC 70°C</t>
  </si>
  <si>
    <t>M</t>
  </si>
  <si>
    <t>Eletroduto de PVC corrugado flexível reforçado, diâmetro externo de 32 mm</t>
  </si>
  <si>
    <t>CONECTOR TIPO PERFURAÇÃO (IP)</t>
  </si>
  <si>
    <t>1.13</t>
  </si>
  <si>
    <t>TROCA/ INSTALAÇÃO de Cabo de cobre de 4 mm², isolamento 750V - isolação PVC 70°C</t>
  </si>
  <si>
    <t>Cabo de cobre de 4 mm², isolamento 750 V - isolação em PVC 70°C</t>
  </si>
  <si>
    <t>1.14</t>
  </si>
  <si>
    <t>TROCA/ INSTALAÇÃO de Cabo de cobre de 6 mm², isolamento 750V - isolação PVC 70°C</t>
  </si>
  <si>
    <t>Cabo de cobre de 6 mm², isolamento 750 V - isolação em PVC 70°C</t>
  </si>
  <si>
    <t>1.15</t>
  </si>
  <si>
    <t>TROCA/ INSTALAÇÃO de Cabo de cobre de 10 mm², isolamento 750V - isolação PVC 70°C</t>
  </si>
  <si>
    <t>Cabo de cobre de 10 mm², isolamento 750 V - isolação em PVC 70°C</t>
  </si>
  <si>
    <t>1.16</t>
  </si>
  <si>
    <t>TROCA/ INSTALAÇÃO de Cabo de cobre de 16 mm², isolamento 0,6/1 kV - isolação em PVC 70°C</t>
  </si>
  <si>
    <t>Cabo de cobre flexível de 16 mm², isolamento 0,6/1kV - isolação HEPR 90°C</t>
  </si>
  <si>
    <t>1.17</t>
  </si>
  <si>
    <t>TROCA/ INSTALAÇÃO DE CONTATOR 32A.</t>
  </si>
  <si>
    <t>Contator de potência 32 A - 2na+2nf</t>
  </si>
  <si>
    <t>1.18</t>
  </si>
  <si>
    <t>TROCA/ INSTALAÇÃO DE CABO DE ALUMINIO TRIPLEX 25 MM²</t>
  </si>
  <si>
    <t>Cabo multiplexado de alumínio com formação de 3 x 1 x 25 mm² + 25 mm²</t>
  </si>
  <si>
    <t>1.19</t>
  </si>
  <si>
    <t>TROCA/ INSTALAÇÃO DE LÂMPADA VAPOR DE SÓDIO 250 W. (NECESSÁRIO ESCADA OU ANDAIME)</t>
  </si>
  <si>
    <t>1.20</t>
  </si>
  <si>
    <t>TROCA/ INSTALAÇÃO DE REATOR 250 W. (NECESSÁRIO ESCADA OU ANDAIME)</t>
  </si>
  <si>
    <t>1.21</t>
  </si>
  <si>
    <t>PASSAGEM DE CABO DE COBRE 25 mm²</t>
  </si>
  <si>
    <t>Cabo de cobre flexível de 25 mm², isolamento 0,6/1kV - isolação HEPR 90°C</t>
  </si>
  <si>
    <t>1.22</t>
  </si>
  <si>
    <t>RONDA NOTURNA</t>
  </si>
  <si>
    <t>1.23</t>
  </si>
  <si>
    <t>EQUIPE DIARIA</t>
  </si>
  <si>
    <t>TOTAL ITEM 1:</t>
  </si>
  <si>
    <t>LEVANTAMENTO DE PONTOS E SOFTWARE DE CONTROLE DE ILUMINAÇÃO PÚBLICA</t>
  </si>
  <si>
    <t>2.1</t>
  </si>
  <si>
    <t>FORNECIMENTO, TREINAMENTO E GERENCIAMENTO DE SOFTWARE</t>
  </si>
  <si>
    <t>Mês</t>
  </si>
  <si>
    <t>Gerenciamento da Iluminação Pública do Município, fornecimento de software, incluindo assessoria técnica, fornecimento de sistema informatizado.</t>
  </si>
  <si>
    <t>2.2</t>
  </si>
  <si>
    <t>CADASTRAMENTO E ETIQUETAMENTO</t>
  </si>
  <si>
    <t>Pontos</t>
  </si>
  <si>
    <t>Serviço de cadastramento em campo e implantação do sistema de gerenciamento informatizado geo-referenciado, relativamente ao acervo (pontos) do sistema de iluminação pública</t>
  </si>
  <si>
    <t>Identificação de unidade de IP, incluindo fornecimento de materiais (plaquetas, fixações, adesivos)</t>
  </si>
  <si>
    <t>TOTAL ITEM :</t>
  </si>
  <si>
    <t>TOTAL  GERAL:</t>
  </si>
  <si>
    <t xml:space="preserve"> MÉDIA POR PONTO (12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</si>
</sst>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&quot;-R$&quot;* #,##0.00_-;_-&quot;R$&quot;* \-??_-;_-@_-"/>
    <numFmt numFmtId="165" formatCode="_-&quot;R$&quot;* #,##0.0000_-;&quot;-R$&quot;* #,##0.0000_-;_-&quot;R$&quot;* \-??_-;_-@_-"/>
    <numFmt numFmtId="166" formatCode="_-&quot;R$ &quot;* #,##0.00_-;&quot;-R$ &quot;* #,##0.00_-;_-&quot;R$ &quot;* \-??_-;_-@_-"/>
  </numFmts>
  <fonts count="16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2"/>
      <color rgb="FFC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1F497D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2F5597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7"/>
      <name val="Arial"/>
      <family val="2"/>
      <charset val="1"/>
    </font>
    <font>
      <sz val="12"/>
      <color rgb="FF000000"/>
      <name val="Calibri Light"/>
      <family val="1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18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D6DCE5"/>
        <bgColor rgb="FFBDD7EE"/>
      </patternFill>
    </fill>
    <fill>
      <patternFill patternType="solid">
        <fgColor rgb="FFBDD7EE"/>
        <bgColor rgb="FFD6DCE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5" fillId="0" borderId="0" applyBorder="0" applyProtection="0"/>
    <xf numFmtId="9" fontId="15" fillId="0" borderId="0" applyBorder="0" applyProtection="0"/>
    <xf numFmtId="0" fontId="1" fillId="0" borderId="0"/>
    <xf numFmtId="0" fontId="15" fillId="0" borderId="0"/>
  </cellStyleXfs>
  <cellXfs count="74">
    <xf numFmtId="0" fontId="0" fillId="0" borderId="0" xfId="0"/>
    <xf numFmtId="0" fontId="2" fillId="0" borderId="0" xfId="3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3" applyFont="1" applyAlignment="1">
      <alignment horizontal="left" vertical="center"/>
    </xf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/>
    </xf>
    <xf numFmtId="10" fontId="10" fillId="2" borderId="1" xfId="2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1" fontId="4" fillId="0" borderId="6" xfId="0" applyNumberFormat="1" applyFont="1" applyBorder="1" applyAlignment="1">
      <alignment horizontal="left" vertical="center" wrapText="1"/>
    </xf>
    <xf numFmtId="164" fontId="4" fillId="0" borderId="6" xfId="1" applyFont="1" applyBorder="1" applyAlignment="1" applyProtection="1">
      <alignment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14" xfId="4" applyFont="1" applyBorder="1" applyAlignment="1">
      <alignment horizontal="right" vertical="center"/>
    </xf>
  </cellXfs>
  <cellStyles count="5">
    <cellStyle name="Moeda" xfId="1" builtinId="4"/>
    <cellStyle name="Normal" xfId="0" builtinId="0"/>
    <cellStyle name="Normal 2" xfId="3" xr:uid="{00000000-0005-0000-0000-000006000000}"/>
    <cellStyle name="Normal 6" xfId="4" xr:uid="{00000000-0005-0000-0000-000007000000}"/>
    <cellStyle name="Porcentagem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2F5597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3DF3-7854-489A-9CBD-B3B70B39048E}">
  <dimension ref="A1:P145"/>
  <sheetViews>
    <sheetView tabSelected="1" zoomScaleNormal="100" workbookViewId="0">
      <selection activeCell="I134" sqref="I134"/>
    </sheetView>
  </sheetViews>
  <sheetFormatPr defaultColWidth="8.7109375" defaultRowHeight="15" x14ac:dyDescent="0.25"/>
  <cols>
    <col min="1" max="1" width="9.28515625" customWidth="1"/>
    <col min="2" max="2" width="42" customWidth="1"/>
    <col min="4" max="4" width="16.42578125" customWidth="1"/>
    <col min="5" max="5" width="10.5703125" customWidth="1"/>
    <col min="6" max="6" width="9.7109375" customWidth="1"/>
    <col min="7" max="7" width="20" customWidth="1"/>
    <col min="8" max="8" width="18.28515625" customWidth="1"/>
    <col min="10" max="10" width="12.7109375" customWidth="1"/>
  </cols>
  <sheetData>
    <row r="1" spans="1:9" s="5" customFormat="1" ht="15.75" x14ac:dyDescent="0.25">
      <c r="A1" s="1" t="s">
        <v>0</v>
      </c>
      <c r="B1" s="2"/>
      <c r="C1" s="3"/>
      <c r="D1" s="3"/>
      <c r="E1" s="4"/>
      <c r="F1" s="4"/>
      <c r="G1" s="4"/>
      <c r="H1" s="4"/>
    </row>
    <row r="2" spans="1:9" s="5" customFormat="1" ht="15.75" x14ac:dyDescent="0.25">
      <c r="A2" s="1" t="s">
        <v>1</v>
      </c>
      <c r="B2" s="2"/>
      <c r="C2" s="3"/>
      <c r="D2" s="3"/>
      <c r="E2" s="4"/>
      <c r="F2" s="4"/>
      <c r="G2" s="4"/>
      <c r="H2" s="4"/>
    </row>
    <row r="3" spans="1:9" s="9" customFormat="1" ht="15.75" x14ac:dyDescent="0.25">
      <c r="A3" s="6" t="s">
        <v>2</v>
      </c>
      <c r="B3" s="7"/>
      <c r="C3" s="7"/>
      <c r="D3" s="7"/>
      <c r="E3" s="7"/>
      <c r="F3" s="7"/>
      <c r="G3" s="8"/>
      <c r="H3" s="8"/>
    </row>
    <row r="4" spans="1:9" s="9" customFormat="1" ht="15.75" x14ac:dyDescent="0.25">
      <c r="A4" s="10"/>
      <c r="B4" s="7"/>
      <c r="C4" s="7"/>
      <c r="D4" s="7"/>
      <c r="E4" s="7"/>
      <c r="F4" s="7"/>
      <c r="G4" s="8"/>
      <c r="H4" s="8"/>
    </row>
    <row r="5" spans="1:9" ht="15.75" x14ac:dyDescent="0.25">
      <c r="A5" s="11"/>
      <c r="B5" s="7"/>
      <c r="C5" s="7"/>
      <c r="D5" s="7"/>
      <c r="E5" s="7"/>
      <c r="F5" s="7"/>
      <c r="G5" s="8"/>
      <c r="H5" s="8"/>
      <c r="I5" s="9"/>
    </row>
    <row r="6" spans="1:9" ht="18.75" customHeight="1" x14ac:dyDescent="0.25">
      <c r="A6" s="12"/>
      <c r="B6" s="12"/>
      <c r="C6" s="12"/>
      <c r="D6" s="12"/>
      <c r="E6" s="12"/>
      <c r="F6" s="12"/>
      <c r="G6" s="12"/>
      <c r="H6" s="12"/>
      <c r="I6" s="9"/>
    </row>
    <row r="7" spans="1:9" ht="37.9" customHeight="1" x14ac:dyDescent="0.25">
      <c r="A7" s="70" t="s">
        <v>3</v>
      </c>
      <c r="B7" s="70"/>
      <c r="C7" s="70"/>
      <c r="D7" s="70"/>
      <c r="E7" s="70"/>
      <c r="F7" s="70"/>
      <c r="G7" s="70"/>
      <c r="H7" s="70"/>
      <c r="I7" s="9"/>
    </row>
    <row r="8" spans="1:9" ht="14.85" customHeight="1" x14ac:dyDescent="0.25">
      <c r="A8" s="13"/>
      <c r="B8" s="13"/>
      <c r="C8" s="13"/>
      <c r="D8" s="13"/>
      <c r="E8" s="13"/>
      <c r="F8" s="14"/>
      <c r="G8" s="13"/>
      <c r="H8" s="13"/>
      <c r="I8" s="9"/>
    </row>
    <row r="9" spans="1:9" s="18" customFormat="1" ht="23.25" thickBot="1" x14ac:dyDescent="0.3">
      <c r="A9" s="15" t="s">
        <v>4</v>
      </c>
      <c r="B9" s="15" t="s">
        <v>5</v>
      </c>
      <c r="C9" s="15" t="s">
        <v>6</v>
      </c>
      <c r="D9" s="15" t="s">
        <v>7</v>
      </c>
      <c r="E9" s="16" t="s">
        <v>8</v>
      </c>
      <c r="F9" s="17" t="s">
        <v>9</v>
      </c>
      <c r="G9" s="16" t="s">
        <v>10</v>
      </c>
      <c r="H9" s="16" t="s">
        <v>11</v>
      </c>
    </row>
    <row r="10" spans="1:9" s="3" customFormat="1" ht="30" customHeight="1" x14ac:dyDescent="0.25">
      <c r="A10" s="19">
        <v>1</v>
      </c>
      <c r="B10" s="71" t="s">
        <v>12</v>
      </c>
      <c r="C10" s="71"/>
      <c r="D10" s="71"/>
      <c r="E10" s="71"/>
      <c r="F10" s="71"/>
      <c r="G10" s="71"/>
      <c r="H10" s="71"/>
    </row>
    <row r="11" spans="1:9" s="25" customFormat="1" ht="11.25" x14ac:dyDescent="0.25">
      <c r="A11" s="20">
        <v>1</v>
      </c>
      <c r="B11" s="21" t="s">
        <v>13</v>
      </c>
      <c r="C11" s="22" t="s">
        <v>6</v>
      </c>
      <c r="D11" s="22">
        <v>0</v>
      </c>
      <c r="E11" s="23">
        <f>SUM(E12:E14)</f>
        <v>23.340000000000003</v>
      </c>
      <c r="F11" s="23">
        <f>F12+F13+F14</f>
        <v>5.8350000000000009</v>
      </c>
      <c r="G11" s="23">
        <f>E11+F11</f>
        <v>29.175000000000004</v>
      </c>
      <c r="H11" s="24">
        <f>G11*D11</f>
        <v>0</v>
      </c>
    </row>
    <row r="12" spans="1:9" s="5" customFormat="1" ht="11.25" x14ac:dyDescent="0.25">
      <c r="A12" s="26"/>
      <c r="B12" s="27" t="s">
        <v>14</v>
      </c>
      <c r="C12" s="28" t="s">
        <v>15</v>
      </c>
      <c r="D12" s="28">
        <v>0.25</v>
      </c>
      <c r="E12" s="29">
        <v>9.07</v>
      </c>
      <c r="F12" s="30">
        <f>0.25*E12</f>
        <v>2.2675000000000001</v>
      </c>
      <c r="G12" s="30"/>
      <c r="H12" s="31"/>
    </row>
    <row r="13" spans="1:9" s="5" customFormat="1" ht="11.25" x14ac:dyDescent="0.25">
      <c r="A13" s="26"/>
      <c r="B13" s="27" t="s">
        <v>16</v>
      </c>
      <c r="C13" s="28" t="s">
        <v>15</v>
      </c>
      <c r="D13" s="28">
        <v>0.25</v>
      </c>
      <c r="E13" s="29">
        <v>6.87</v>
      </c>
      <c r="F13" s="30">
        <f>0.25*E13</f>
        <v>1.7175</v>
      </c>
      <c r="G13" s="30"/>
      <c r="H13" s="31"/>
    </row>
    <row r="14" spans="1:9" s="5" customFormat="1" ht="11.25" x14ac:dyDescent="0.25">
      <c r="A14" s="26"/>
      <c r="B14" s="27" t="s">
        <v>17</v>
      </c>
      <c r="C14" s="28" t="s">
        <v>15</v>
      </c>
      <c r="D14" s="28">
        <v>0.25</v>
      </c>
      <c r="E14" s="29">
        <v>7.4</v>
      </c>
      <c r="F14" s="30">
        <f>0.25*E14</f>
        <v>1.85</v>
      </c>
      <c r="G14" s="30"/>
      <c r="H14" s="31"/>
    </row>
    <row r="15" spans="1:9" s="37" customFormat="1" ht="33.75" x14ac:dyDescent="0.25">
      <c r="A15" s="32" t="s">
        <v>18</v>
      </c>
      <c r="B15" s="33" t="s">
        <v>19</v>
      </c>
      <c r="C15" s="34" t="s">
        <v>6</v>
      </c>
      <c r="D15" s="34">
        <v>150</v>
      </c>
      <c r="E15" s="35">
        <f>(E16*D16)+(E17*D17)+(E18*D18)+(E19*D19)</f>
        <v>56.385999999999996</v>
      </c>
      <c r="F15" s="35">
        <f>(F16*D16)+(F17*D17)+(F18*D18)+(F19*D19)</f>
        <v>14.096499999999999</v>
      </c>
      <c r="G15" s="35">
        <f>E15+F15</f>
        <v>70.482499999999987</v>
      </c>
      <c r="H15" s="36">
        <f>ROUND(G15*D15,0)</f>
        <v>10572</v>
      </c>
    </row>
    <row r="16" spans="1:9" s="5" customFormat="1" ht="11.25" x14ac:dyDescent="0.25">
      <c r="A16" s="26"/>
      <c r="B16" s="27" t="s">
        <v>14</v>
      </c>
      <c r="C16" s="28" t="s">
        <v>15</v>
      </c>
      <c r="D16" s="28">
        <v>0.2</v>
      </c>
      <c r="E16" s="29">
        <v>16.350000000000001</v>
      </c>
      <c r="F16" s="30">
        <f>0.25*E16</f>
        <v>4.0875000000000004</v>
      </c>
      <c r="G16" s="30"/>
      <c r="H16" s="31"/>
    </row>
    <row r="17" spans="1:8" s="5" customFormat="1" ht="11.25" x14ac:dyDescent="0.25">
      <c r="A17" s="26"/>
      <c r="B17" s="27" t="s">
        <v>16</v>
      </c>
      <c r="C17" s="28" t="s">
        <v>15</v>
      </c>
      <c r="D17" s="28">
        <v>0.2</v>
      </c>
      <c r="E17" s="29">
        <v>11.92</v>
      </c>
      <c r="F17" s="30">
        <f>0.25*E17</f>
        <v>2.98</v>
      </c>
      <c r="G17" s="30"/>
      <c r="H17" s="31"/>
    </row>
    <row r="18" spans="1:8" s="5" customFormat="1" ht="11.25" x14ac:dyDescent="0.25">
      <c r="A18" s="26"/>
      <c r="B18" s="27" t="s">
        <v>20</v>
      </c>
      <c r="C18" s="28" t="s">
        <v>15</v>
      </c>
      <c r="D18" s="28">
        <v>0.2</v>
      </c>
      <c r="E18" s="29">
        <v>62.51</v>
      </c>
      <c r="F18" s="30">
        <f>0.25*E18</f>
        <v>15.6275</v>
      </c>
      <c r="G18" s="30"/>
      <c r="H18" s="31"/>
    </row>
    <row r="19" spans="1:8" s="5" customFormat="1" ht="11.25" x14ac:dyDescent="0.25">
      <c r="A19" s="26"/>
      <c r="B19" s="27" t="s">
        <v>21</v>
      </c>
      <c r="C19" s="28" t="s">
        <v>6</v>
      </c>
      <c r="D19" s="28">
        <v>1</v>
      </c>
      <c r="E19" s="29">
        <v>38.229999999999997</v>
      </c>
      <c r="F19" s="30">
        <f>0.25*E19</f>
        <v>9.5574999999999992</v>
      </c>
      <c r="G19" s="30"/>
      <c r="H19" s="31"/>
    </row>
    <row r="20" spans="1:8" s="37" customFormat="1" ht="33.75" x14ac:dyDescent="0.25">
      <c r="A20" s="32" t="s">
        <v>22</v>
      </c>
      <c r="B20" s="33" t="s">
        <v>23</v>
      </c>
      <c r="C20" s="34" t="s">
        <v>6</v>
      </c>
      <c r="D20" s="34">
        <v>700</v>
      </c>
      <c r="E20" s="35">
        <f>(E21*D21)+(E22*D22)+(E23*D23)+(E24*D24)</f>
        <v>63.106000000000002</v>
      </c>
      <c r="F20" s="35">
        <f>(F21*D21)+(F22*D22)+(F23*D23)+(F24*D24)</f>
        <v>15.7765</v>
      </c>
      <c r="G20" s="35">
        <f>E20+F20</f>
        <v>78.882500000000007</v>
      </c>
      <c r="H20" s="36">
        <f>ROUND(G20*D20,0)</f>
        <v>55218</v>
      </c>
    </row>
    <row r="21" spans="1:8" s="5" customFormat="1" ht="11.25" x14ac:dyDescent="0.25">
      <c r="A21" s="26"/>
      <c r="B21" s="27" t="s">
        <v>14</v>
      </c>
      <c r="C21" s="28" t="s">
        <v>15</v>
      </c>
      <c r="D21" s="28">
        <v>0.2</v>
      </c>
      <c r="E21" s="29">
        <v>16.350000000000001</v>
      </c>
      <c r="F21" s="30">
        <f>0.25*E21</f>
        <v>4.0875000000000004</v>
      </c>
      <c r="G21" s="30"/>
      <c r="H21" s="31"/>
    </row>
    <row r="22" spans="1:8" s="5" customFormat="1" ht="11.25" x14ac:dyDescent="0.25">
      <c r="A22" s="26"/>
      <c r="B22" s="27" t="s">
        <v>16</v>
      </c>
      <c r="C22" s="28" t="s">
        <v>15</v>
      </c>
      <c r="D22" s="28">
        <v>0.2</v>
      </c>
      <c r="E22" s="29">
        <v>11.92</v>
      </c>
      <c r="F22" s="30">
        <f t="shared" ref="F22:F24" si="0">0.25*E22</f>
        <v>2.98</v>
      </c>
      <c r="G22" s="30"/>
      <c r="H22" s="31"/>
    </row>
    <row r="23" spans="1:8" s="5" customFormat="1" ht="11.25" x14ac:dyDescent="0.25">
      <c r="A23" s="26"/>
      <c r="B23" s="27" t="s">
        <v>20</v>
      </c>
      <c r="C23" s="28" t="s">
        <v>15</v>
      </c>
      <c r="D23" s="28">
        <v>0.2</v>
      </c>
      <c r="E23" s="29">
        <v>62.51</v>
      </c>
      <c r="F23" s="30">
        <f t="shared" si="0"/>
        <v>15.6275</v>
      </c>
      <c r="G23" s="30"/>
      <c r="H23" s="31"/>
    </row>
    <row r="24" spans="1:8" s="5" customFormat="1" ht="33.75" x14ac:dyDescent="0.25">
      <c r="A24" s="26"/>
      <c r="B24" s="27" t="s">
        <v>24</v>
      </c>
      <c r="C24" s="28" t="s">
        <v>6</v>
      </c>
      <c r="D24" s="28">
        <v>1</v>
      </c>
      <c r="E24" s="29">
        <v>44.95</v>
      </c>
      <c r="F24" s="30">
        <f t="shared" si="0"/>
        <v>11.237500000000001</v>
      </c>
      <c r="G24" s="30"/>
      <c r="H24" s="31"/>
    </row>
    <row r="25" spans="1:8" s="37" customFormat="1" ht="33.75" x14ac:dyDescent="0.25">
      <c r="A25" s="32" t="s">
        <v>25</v>
      </c>
      <c r="B25" s="33" t="s">
        <v>26</v>
      </c>
      <c r="C25" s="34" t="s">
        <v>6</v>
      </c>
      <c r="D25" s="34">
        <v>1300</v>
      </c>
      <c r="E25" s="35">
        <f>(E26*D26)+(E27*D27)+(E28*D28)+(E29*D29)</f>
        <v>76.445999999999998</v>
      </c>
      <c r="F25" s="35">
        <f>(F26*D26)+(F27*D27)+(F28*D28)+(F29*D29)</f>
        <v>19.111499999999999</v>
      </c>
      <c r="G25" s="35">
        <f>E25+F25</f>
        <v>95.557500000000005</v>
      </c>
      <c r="H25" s="36">
        <f>ROUND(G25*D25,0)</f>
        <v>124225</v>
      </c>
    </row>
    <row r="26" spans="1:8" s="5" customFormat="1" ht="11.25" x14ac:dyDescent="0.25">
      <c r="A26" s="26"/>
      <c r="B26" s="27" t="s">
        <v>14</v>
      </c>
      <c r="C26" s="28" t="s">
        <v>15</v>
      </c>
      <c r="D26" s="28">
        <v>0.2</v>
      </c>
      <c r="E26" s="29">
        <v>16.350000000000001</v>
      </c>
      <c r="F26" s="30">
        <f>0.25*E26</f>
        <v>4.0875000000000004</v>
      </c>
      <c r="G26" s="30"/>
      <c r="H26" s="31"/>
    </row>
    <row r="27" spans="1:8" s="5" customFormat="1" ht="11.25" x14ac:dyDescent="0.25">
      <c r="A27" s="26"/>
      <c r="B27" s="27" t="s">
        <v>16</v>
      </c>
      <c r="C27" s="28" t="s">
        <v>15</v>
      </c>
      <c r="D27" s="28">
        <v>0.2</v>
      </c>
      <c r="E27" s="29">
        <v>11.92</v>
      </c>
      <c r="F27" s="30">
        <f t="shared" ref="F27:F29" si="1">0.25*E27</f>
        <v>2.98</v>
      </c>
      <c r="G27" s="30"/>
      <c r="H27" s="31"/>
    </row>
    <row r="28" spans="1:8" s="5" customFormat="1" ht="11.25" x14ac:dyDescent="0.25">
      <c r="A28" s="26"/>
      <c r="B28" s="27" t="s">
        <v>20</v>
      </c>
      <c r="C28" s="28" t="s">
        <v>15</v>
      </c>
      <c r="D28" s="28">
        <v>0.2</v>
      </c>
      <c r="E28" s="29">
        <v>62.51</v>
      </c>
      <c r="F28" s="30">
        <f t="shared" si="1"/>
        <v>15.6275</v>
      </c>
      <c r="G28" s="30"/>
      <c r="H28" s="31"/>
    </row>
    <row r="29" spans="1:8" s="5" customFormat="1" ht="11.25" x14ac:dyDescent="0.25">
      <c r="A29" s="26"/>
      <c r="B29" s="27" t="s">
        <v>27</v>
      </c>
      <c r="C29" s="28" t="s">
        <v>6</v>
      </c>
      <c r="D29" s="28">
        <v>1</v>
      </c>
      <c r="E29" s="29">
        <v>58.29</v>
      </c>
      <c r="F29" s="30">
        <f t="shared" si="1"/>
        <v>14.5725</v>
      </c>
      <c r="G29" s="30"/>
      <c r="H29" s="31"/>
    </row>
    <row r="30" spans="1:8" s="37" customFormat="1" ht="33.75" x14ac:dyDescent="0.25">
      <c r="A30" s="32" t="s">
        <v>28</v>
      </c>
      <c r="B30" s="33" t="s">
        <v>29</v>
      </c>
      <c r="C30" s="34" t="s">
        <v>6</v>
      </c>
      <c r="D30" s="34">
        <v>1000</v>
      </c>
      <c r="E30" s="35">
        <f>(E31*D31)+(E32*D32)+(E33*D33)+(E34*D34)</f>
        <v>86.225999999999999</v>
      </c>
      <c r="F30" s="35">
        <f>(F31*D31)+(F32*D32)+(F33*D33)+(F34*D34)</f>
        <v>21.5565</v>
      </c>
      <c r="G30" s="35">
        <f>E30+F30</f>
        <v>107.7825</v>
      </c>
      <c r="H30" s="36">
        <f>ROUND(G30*D30,0)</f>
        <v>107783</v>
      </c>
    </row>
    <row r="31" spans="1:8" s="5" customFormat="1" ht="11.25" x14ac:dyDescent="0.25">
      <c r="A31" s="26"/>
      <c r="B31" s="27" t="s">
        <v>14</v>
      </c>
      <c r="C31" s="28" t="s">
        <v>15</v>
      </c>
      <c r="D31" s="28">
        <v>0.2</v>
      </c>
      <c r="E31" s="29">
        <v>16.350000000000001</v>
      </c>
      <c r="F31" s="30">
        <f>0.25*E31</f>
        <v>4.0875000000000004</v>
      </c>
      <c r="G31" s="30"/>
      <c r="H31" s="31"/>
    </row>
    <row r="32" spans="1:8" s="5" customFormat="1" ht="11.25" x14ac:dyDescent="0.25">
      <c r="A32" s="26"/>
      <c r="B32" s="27" t="s">
        <v>16</v>
      </c>
      <c r="C32" s="28" t="s">
        <v>15</v>
      </c>
      <c r="D32" s="28">
        <v>0.2</v>
      </c>
      <c r="E32" s="29">
        <v>11.92</v>
      </c>
      <c r="F32" s="30">
        <f t="shared" ref="F32:F34" si="2">0.25*E32</f>
        <v>2.98</v>
      </c>
      <c r="G32" s="30"/>
      <c r="H32" s="31"/>
    </row>
    <row r="33" spans="1:8" s="5" customFormat="1" ht="11.25" x14ac:dyDescent="0.25">
      <c r="A33" s="26"/>
      <c r="B33" s="27" t="s">
        <v>20</v>
      </c>
      <c r="C33" s="28" t="s">
        <v>15</v>
      </c>
      <c r="D33" s="28">
        <v>0.2</v>
      </c>
      <c r="E33" s="29">
        <v>62.51</v>
      </c>
      <c r="F33" s="30">
        <f t="shared" si="2"/>
        <v>15.6275</v>
      </c>
      <c r="G33" s="30"/>
      <c r="H33" s="31"/>
    </row>
    <row r="34" spans="1:8" s="5" customFormat="1" ht="11.25" x14ac:dyDescent="0.25">
      <c r="A34" s="26"/>
      <c r="B34" s="27" t="s">
        <v>30</v>
      </c>
      <c r="C34" s="28" t="s">
        <v>6</v>
      </c>
      <c r="D34" s="28">
        <v>1</v>
      </c>
      <c r="E34" s="29">
        <v>68.069999999999993</v>
      </c>
      <c r="F34" s="30">
        <f t="shared" si="2"/>
        <v>17.017499999999998</v>
      </c>
      <c r="G34" s="30"/>
      <c r="H34" s="31"/>
    </row>
    <row r="35" spans="1:8" s="37" customFormat="1" ht="33.75" x14ac:dyDescent="0.25">
      <c r="A35" s="32" t="s">
        <v>31</v>
      </c>
      <c r="B35" s="33" t="s">
        <v>32</v>
      </c>
      <c r="C35" s="34" t="s">
        <v>6</v>
      </c>
      <c r="D35" s="34">
        <v>300</v>
      </c>
      <c r="E35" s="35">
        <f>(E36*D36)+(E37*D37)+(E38*D38)+(E39*D39)</f>
        <v>162.666</v>
      </c>
      <c r="F35" s="35">
        <f>(F36*D36)+(F37*D37)+(F38*D38)+(F39*D39)</f>
        <v>40.666499999999999</v>
      </c>
      <c r="G35" s="35">
        <f>E35+F35</f>
        <v>203.33249999999998</v>
      </c>
      <c r="H35" s="36">
        <f>ROUND(G35*D35,0)</f>
        <v>61000</v>
      </c>
    </row>
    <row r="36" spans="1:8" s="5" customFormat="1" ht="11.25" x14ac:dyDescent="0.25">
      <c r="A36" s="26"/>
      <c r="B36" s="27" t="s">
        <v>14</v>
      </c>
      <c r="C36" s="28" t="s">
        <v>15</v>
      </c>
      <c r="D36" s="28">
        <v>0.2</v>
      </c>
      <c r="E36" s="29">
        <v>16.350000000000001</v>
      </c>
      <c r="F36" s="30">
        <f>0.25*E36</f>
        <v>4.0875000000000004</v>
      </c>
      <c r="G36" s="30"/>
      <c r="H36" s="31"/>
    </row>
    <row r="37" spans="1:8" s="5" customFormat="1" ht="11.25" x14ac:dyDescent="0.25">
      <c r="A37" s="26"/>
      <c r="B37" s="27" t="s">
        <v>16</v>
      </c>
      <c r="C37" s="28" t="s">
        <v>15</v>
      </c>
      <c r="D37" s="28">
        <v>0.2</v>
      </c>
      <c r="E37" s="29">
        <v>11.92</v>
      </c>
      <c r="F37" s="30">
        <f t="shared" ref="F37:F39" si="3">0.25*E37</f>
        <v>2.98</v>
      </c>
      <c r="G37" s="30"/>
      <c r="H37" s="31"/>
    </row>
    <row r="38" spans="1:8" s="5" customFormat="1" ht="11.25" x14ac:dyDescent="0.25">
      <c r="A38" s="26"/>
      <c r="B38" s="27" t="s">
        <v>20</v>
      </c>
      <c r="C38" s="28" t="s">
        <v>15</v>
      </c>
      <c r="D38" s="28">
        <v>0.2</v>
      </c>
      <c r="E38" s="29">
        <v>62.51</v>
      </c>
      <c r="F38" s="30">
        <f t="shared" si="3"/>
        <v>15.6275</v>
      </c>
      <c r="G38" s="30"/>
      <c r="H38" s="31"/>
    </row>
    <row r="39" spans="1:8" s="5" customFormat="1" ht="11.25" x14ac:dyDescent="0.25">
      <c r="A39" s="26"/>
      <c r="B39" s="27" t="s">
        <v>33</v>
      </c>
      <c r="C39" s="28" t="s">
        <v>6</v>
      </c>
      <c r="D39" s="28">
        <v>1</v>
      </c>
      <c r="E39" s="29">
        <v>144.51</v>
      </c>
      <c r="F39" s="30">
        <f t="shared" si="3"/>
        <v>36.127499999999998</v>
      </c>
      <c r="G39" s="30"/>
      <c r="H39" s="31"/>
    </row>
    <row r="40" spans="1:8" s="37" customFormat="1" ht="33.75" x14ac:dyDescent="0.25">
      <c r="A40" s="32" t="s">
        <v>34</v>
      </c>
      <c r="B40" s="33" t="s">
        <v>35</v>
      </c>
      <c r="C40" s="34" t="s">
        <v>6</v>
      </c>
      <c r="D40" s="34">
        <v>80</v>
      </c>
      <c r="E40" s="35">
        <f>(E41*D41)+(E42*D42)+(E43*D43)+(E44*D44)</f>
        <v>99.406000000000006</v>
      </c>
      <c r="F40" s="35">
        <f>(F41*D41)+(F42*D42)+(F43*D43)+(F44*D44)</f>
        <v>24.851500000000001</v>
      </c>
      <c r="G40" s="35">
        <f>E40+F40</f>
        <v>124.25750000000001</v>
      </c>
      <c r="H40" s="36">
        <f>ROUND(G40*D40,0)</f>
        <v>9941</v>
      </c>
    </row>
    <row r="41" spans="1:8" s="5" customFormat="1" ht="11.25" x14ac:dyDescent="0.25">
      <c r="A41" s="26"/>
      <c r="B41" s="27" t="s">
        <v>14</v>
      </c>
      <c r="C41" s="28" t="s">
        <v>15</v>
      </c>
      <c r="D41" s="28">
        <v>0.2</v>
      </c>
      <c r="E41" s="29">
        <v>16.350000000000001</v>
      </c>
      <c r="F41" s="30">
        <f>0.25*E41</f>
        <v>4.0875000000000004</v>
      </c>
      <c r="G41" s="30"/>
      <c r="H41" s="31"/>
    </row>
    <row r="42" spans="1:8" s="5" customFormat="1" ht="11.25" x14ac:dyDescent="0.25">
      <c r="A42" s="26"/>
      <c r="B42" s="27" t="s">
        <v>16</v>
      </c>
      <c r="C42" s="28" t="s">
        <v>15</v>
      </c>
      <c r="D42" s="28">
        <v>0.2</v>
      </c>
      <c r="E42" s="29">
        <v>11.92</v>
      </c>
      <c r="F42" s="30">
        <f t="shared" ref="F42:F44" si="4">0.25*E42</f>
        <v>2.98</v>
      </c>
      <c r="G42" s="30"/>
      <c r="H42" s="31"/>
    </row>
    <row r="43" spans="1:8" s="5" customFormat="1" ht="11.25" x14ac:dyDescent="0.25">
      <c r="A43" s="26"/>
      <c r="B43" s="27" t="s">
        <v>20</v>
      </c>
      <c r="C43" s="28" t="s">
        <v>15</v>
      </c>
      <c r="D43" s="28">
        <v>0.2</v>
      </c>
      <c r="E43" s="29">
        <v>62.51</v>
      </c>
      <c r="F43" s="30">
        <f t="shared" si="4"/>
        <v>15.6275</v>
      </c>
      <c r="G43" s="30"/>
      <c r="H43" s="31"/>
    </row>
    <row r="44" spans="1:8" s="5" customFormat="1" ht="22.5" x14ac:dyDescent="0.25">
      <c r="A44" s="26"/>
      <c r="B44" s="27" t="s">
        <v>36</v>
      </c>
      <c r="C44" s="28" t="s">
        <v>6</v>
      </c>
      <c r="D44" s="28">
        <v>1</v>
      </c>
      <c r="E44" s="29">
        <v>81.25</v>
      </c>
      <c r="F44" s="30">
        <f t="shared" si="4"/>
        <v>20.3125</v>
      </c>
      <c r="G44" s="30"/>
      <c r="H44" s="31"/>
    </row>
    <row r="45" spans="1:8" s="37" customFormat="1" ht="33.75" x14ac:dyDescent="0.25">
      <c r="A45" s="32" t="s">
        <v>37</v>
      </c>
      <c r="B45" s="33" t="s">
        <v>38</v>
      </c>
      <c r="C45" s="34" t="s">
        <v>6</v>
      </c>
      <c r="D45" s="34">
        <v>700</v>
      </c>
      <c r="E45" s="35">
        <f>(E46*D46)+(E47*D47)+(E48*D48)+(E49*D49)</f>
        <v>118.08600000000001</v>
      </c>
      <c r="F45" s="35">
        <f>(F46*D46)+(F47*D47)+(F48*D48)+(F49*D49)</f>
        <v>29.521500000000003</v>
      </c>
      <c r="G45" s="35">
        <f>E45+F45</f>
        <v>147.60750000000002</v>
      </c>
      <c r="H45" s="36">
        <f>ROUND(G45*D45,0)</f>
        <v>103325</v>
      </c>
    </row>
    <row r="46" spans="1:8" s="5" customFormat="1" ht="11.25" x14ac:dyDescent="0.25">
      <c r="A46" s="26"/>
      <c r="B46" s="27" t="s">
        <v>14</v>
      </c>
      <c r="C46" s="28" t="s">
        <v>15</v>
      </c>
      <c r="D46" s="28">
        <v>0.2</v>
      </c>
      <c r="E46" s="29">
        <v>16.350000000000001</v>
      </c>
      <c r="F46" s="30">
        <f>0.25*E46</f>
        <v>4.0875000000000004</v>
      </c>
      <c r="G46" s="30"/>
      <c r="H46" s="31"/>
    </row>
    <row r="47" spans="1:8" s="5" customFormat="1" ht="11.25" x14ac:dyDescent="0.25">
      <c r="A47" s="26"/>
      <c r="B47" s="27" t="s">
        <v>16</v>
      </c>
      <c r="C47" s="28" t="s">
        <v>15</v>
      </c>
      <c r="D47" s="28">
        <v>0.2</v>
      </c>
      <c r="E47" s="29">
        <v>11.92</v>
      </c>
      <c r="F47" s="30">
        <f t="shared" ref="F47:F49" si="5">0.25*E47</f>
        <v>2.98</v>
      </c>
      <c r="G47" s="30"/>
      <c r="H47" s="31"/>
    </row>
    <row r="48" spans="1:8" s="5" customFormat="1" ht="11.25" x14ac:dyDescent="0.25">
      <c r="A48" s="26"/>
      <c r="B48" s="27" t="s">
        <v>20</v>
      </c>
      <c r="C48" s="28" t="s">
        <v>15</v>
      </c>
      <c r="D48" s="28">
        <v>0.2</v>
      </c>
      <c r="E48" s="29">
        <v>62.51</v>
      </c>
      <c r="F48" s="30">
        <f t="shared" si="5"/>
        <v>15.6275</v>
      </c>
      <c r="G48" s="30"/>
      <c r="H48" s="31"/>
    </row>
    <row r="49" spans="1:8" s="5" customFormat="1" ht="33.75" x14ac:dyDescent="0.25">
      <c r="A49" s="26"/>
      <c r="B49" s="38" t="s">
        <v>39</v>
      </c>
      <c r="C49" s="28" t="s">
        <v>6</v>
      </c>
      <c r="D49" s="28">
        <v>1</v>
      </c>
      <c r="E49" s="29">
        <v>99.93</v>
      </c>
      <c r="F49" s="30">
        <f t="shared" si="5"/>
        <v>24.982500000000002</v>
      </c>
      <c r="G49" s="30"/>
      <c r="H49" s="31"/>
    </row>
    <row r="50" spans="1:8" s="37" customFormat="1" ht="33.75" x14ac:dyDescent="0.25">
      <c r="A50" s="32" t="s">
        <v>40</v>
      </c>
      <c r="B50" s="33" t="s">
        <v>41</v>
      </c>
      <c r="C50" s="34" t="s">
        <v>6</v>
      </c>
      <c r="D50" s="34">
        <v>700</v>
      </c>
      <c r="E50" s="35">
        <f>(E51*D51)+(E52*D52)+(E53*D53)+(E54*D54)</f>
        <v>111.01599999999999</v>
      </c>
      <c r="F50" s="35">
        <f>(F51*D51)+(F52*D52)+(F53*D53)+(F54*D54)</f>
        <v>27.753999999999998</v>
      </c>
      <c r="G50" s="35">
        <f>E50+F50</f>
        <v>138.76999999999998</v>
      </c>
      <c r="H50" s="36">
        <f>ROUND(G50*D50,0)</f>
        <v>97139</v>
      </c>
    </row>
    <row r="51" spans="1:8" s="5" customFormat="1" ht="11.25" x14ac:dyDescent="0.25">
      <c r="A51" s="26"/>
      <c r="B51" s="27" t="s">
        <v>14</v>
      </c>
      <c r="C51" s="28" t="s">
        <v>15</v>
      </c>
      <c r="D51" s="28">
        <v>0.2</v>
      </c>
      <c r="E51" s="29">
        <v>16.350000000000001</v>
      </c>
      <c r="F51" s="30">
        <f>0.25*E51</f>
        <v>4.0875000000000004</v>
      </c>
      <c r="G51" s="30"/>
      <c r="H51" s="31"/>
    </row>
    <row r="52" spans="1:8" s="5" customFormat="1" ht="11.25" x14ac:dyDescent="0.25">
      <c r="A52" s="26"/>
      <c r="B52" s="27" t="s">
        <v>16</v>
      </c>
      <c r="C52" s="28" t="s">
        <v>15</v>
      </c>
      <c r="D52" s="28">
        <v>0.2</v>
      </c>
      <c r="E52" s="29">
        <v>11.92</v>
      </c>
      <c r="F52" s="30">
        <f t="shared" ref="F52:F54" si="6">0.25*E52</f>
        <v>2.98</v>
      </c>
      <c r="G52" s="30"/>
      <c r="H52" s="31"/>
    </row>
    <row r="53" spans="1:8" s="5" customFormat="1" ht="11.25" x14ac:dyDescent="0.25">
      <c r="A53" s="26"/>
      <c r="B53" s="27" t="s">
        <v>20</v>
      </c>
      <c r="C53" s="28" t="s">
        <v>15</v>
      </c>
      <c r="D53" s="28">
        <v>0.2</v>
      </c>
      <c r="E53" s="29">
        <v>62.51</v>
      </c>
      <c r="F53" s="30">
        <f t="shared" si="6"/>
        <v>15.6275</v>
      </c>
      <c r="G53" s="30"/>
      <c r="H53" s="31"/>
    </row>
    <row r="54" spans="1:8" s="5" customFormat="1" ht="22.5" x14ac:dyDescent="0.25">
      <c r="A54" s="26"/>
      <c r="B54" s="27" t="s">
        <v>42</v>
      </c>
      <c r="C54" s="28" t="s">
        <v>6</v>
      </c>
      <c r="D54" s="28">
        <v>1</v>
      </c>
      <c r="E54" s="29">
        <v>92.86</v>
      </c>
      <c r="F54" s="30">
        <f t="shared" si="6"/>
        <v>23.215</v>
      </c>
      <c r="G54" s="30"/>
      <c r="H54" s="31"/>
    </row>
    <row r="55" spans="1:8" s="37" customFormat="1" ht="33.75" x14ac:dyDescent="0.25">
      <c r="A55" s="32" t="s">
        <v>43</v>
      </c>
      <c r="B55" s="33" t="s">
        <v>44</v>
      </c>
      <c r="C55" s="34" t="s">
        <v>6</v>
      </c>
      <c r="D55" s="34">
        <v>700</v>
      </c>
      <c r="E55" s="35">
        <f>(E56*D56)+(E57*D57)+(E58*D58)+(E59*D59)</f>
        <v>128.08600000000001</v>
      </c>
      <c r="F55" s="35">
        <f>(F56*D56)+(F57*D57)+(F58*D58)+(F59*D59)</f>
        <v>32.021500000000003</v>
      </c>
      <c r="G55" s="35">
        <f>E55+F55</f>
        <v>160.10750000000002</v>
      </c>
      <c r="H55" s="36">
        <f>ROUND(G55*D55,0)</f>
        <v>112075</v>
      </c>
    </row>
    <row r="56" spans="1:8" s="5" customFormat="1" ht="11.25" x14ac:dyDescent="0.25">
      <c r="A56" s="26"/>
      <c r="B56" s="27" t="s">
        <v>14</v>
      </c>
      <c r="C56" s="28" t="s">
        <v>15</v>
      </c>
      <c r="D56" s="28">
        <v>0.2</v>
      </c>
      <c r="E56" s="29">
        <v>16.350000000000001</v>
      </c>
      <c r="F56" s="30">
        <f>0.25*E56</f>
        <v>4.0875000000000004</v>
      </c>
      <c r="G56" s="30"/>
      <c r="H56" s="31"/>
    </row>
    <row r="57" spans="1:8" s="5" customFormat="1" ht="11.25" x14ac:dyDescent="0.25">
      <c r="A57" s="26"/>
      <c r="B57" s="27" t="s">
        <v>16</v>
      </c>
      <c r="C57" s="28" t="s">
        <v>15</v>
      </c>
      <c r="D57" s="28">
        <v>0.2</v>
      </c>
      <c r="E57" s="29">
        <v>11.92</v>
      </c>
      <c r="F57" s="30">
        <f t="shared" ref="F57:F59" si="7">0.25*E57</f>
        <v>2.98</v>
      </c>
      <c r="G57" s="30"/>
      <c r="H57" s="31"/>
    </row>
    <row r="58" spans="1:8" s="5" customFormat="1" ht="11.25" x14ac:dyDescent="0.25">
      <c r="A58" s="26"/>
      <c r="B58" s="27" t="s">
        <v>20</v>
      </c>
      <c r="C58" s="28" t="s">
        <v>15</v>
      </c>
      <c r="D58" s="28">
        <v>0.2</v>
      </c>
      <c r="E58" s="29">
        <v>62.51</v>
      </c>
      <c r="F58" s="30">
        <f t="shared" si="7"/>
        <v>15.6275</v>
      </c>
      <c r="G58" s="30"/>
      <c r="H58" s="31"/>
    </row>
    <row r="59" spans="1:8" s="5" customFormat="1" ht="22.5" x14ac:dyDescent="0.25">
      <c r="A59" s="26"/>
      <c r="B59" s="27" t="s">
        <v>45</v>
      </c>
      <c r="C59" s="28" t="s">
        <v>6</v>
      </c>
      <c r="D59" s="28">
        <v>1</v>
      </c>
      <c r="E59" s="29">
        <v>109.93</v>
      </c>
      <c r="F59" s="30">
        <f t="shared" si="7"/>
        <v>27.482500000000002</v>
      </c>
      <c r="G59" s="30"/>
      <c r="H59" s="31"/>
    </row>
    <row r="60" spans="1:8" s="37" customFormat="1" ht="33.75" x14ac:dyDescent="0.25">
      <c r="A60" s="32" t="s">
        <v>46</v>
      </c>
      <c r="B60" s="33" t="s">
        <v>47</v>
      </c>
      <c r="C60" s="34" t="s">
        <v>6</v>
      </c>
      <c r="D60" s="34">
        <v>150</v>
      </c>
      <c r="E60" s="35">
        <f>(E61*D61)+(E62*D62)+(E63*D63)+(E64*D64)</f>
        <v>179.93600000000001</v>
      </c>
      <c r="F60" s="35">
        <f>(F61*D61)+(F62*D62)+(F63*D63)+(F64*D64)</f>
        <v>44.984000000000002</v>
      </c>
      <c r="G60" s="35">
        <f>E60+F60</f>
        <v>224.92000000000002</v>
      </c>
      <c r="H60" s="36">
        <f>ROUND(G60*D60,0)</f>
        <v>33738</v>
      </c>
    </row>
    <row r="61" spans="1:8" s="5" customFormat="1" ht="11.25" x14ac:dyDescent="0.25">
      <c r="A61" s="26"/>
      <c r="B61" s="27" t="s">
        <v>14</v>
      </c>
      <c r="C61" s="28" t="s">
        <v>15</v>
      </c>
      <c r="D61" s="28">
        <v>0.2</v>
      </c>
      <c r="E61" s="29">
        <v>16.350000000000001</v>
      </c>
      <c r="F61" s="30">
        <f>0.25*E61</f>
        <v>4.0875000000000004</v>
      </c>
      <c r="G61" s="30"/>
      <c r="H61" s="31"/>
    </row>
    <row r="62" spans="1:8" s="5" customFormat="1" ht="11.25" x14ac:dyDescent="0.25">
      <c r="A62" s="26"/>
      <c r="B62" s="27" t="s">
        <v>16</v>
      </c>
      <c r="C62" s="28" t="s">
        <v>15</v>
      </c>
      <c r="D62" s="28">
        <v>0.2</v>
      </c>
      <c r="E62" s="29">
        <v>11.92</v>
      </c>
      <c r="F62" s="30">
        <f t="shared" ref="F62:F64" si="8">0.25*E62</f>
        <v>2.98</v>
      </c>
      <c r="G62" s="30"/>
      <c r="H62" s="31"/>
    </row>
    <row r="63" spans="1:8" s="5" customFormat="1" ht="11.25" x14ac:dyDescent="0.25">
      <c r="A63" s="26"/>
      <c r="B63" s="27" t="s">
        <v>20</v>
      </c>
      <c r="C63" s="28" t="s">
        <v>15</v>
      </c>
      <c r="D63" s="28">
        <v>0.2</v>
      </c>
      <c r="E63" s="29">
        <v>62.51</v>
      </c>
      <c r="F63" s="30">
        <f t="shared" si="8"/>
        <v>15.6275</v>
      </c>
      <c r="G63" s="30"/>
      <c r="H63" s="31"/>
    </row>
    <row r="64" spans="1:8" s="5" customFormat="1" ht="22.5" x14ac:dyDescent="0.25">
      <c r="A64" s="26"/>
      <c r="B64" s="27" t="s">
        <v>48</v>
      </c>
      <c r="C64" s="28" t="s">
        <v>6</v>
      </c>
      <c r="D64" s="28">
        <v>1</v>
      </c>
      <c r="E64" s="29">
        <v>161.78</v>
      </c>
      <c r="F64" s="30">
        <f t="shared" si="8"/>
        <v>40.445</v>
      </c>
      <c r="G64" s="30"/>
      <c r="H64" s="31"/>
    </row>
    <row r="65" spans="1:8" s="37" customFormat="1" ht="22.5" x14ac:dyDescent="0.25">
      <c r="A65" s="32" t="s">
        <v>49</v>
      </c>
      <c r="B65" s="33" t="s">
        <v>50</v>
      </c>
      <c r="C65" s="34" t="s">
        <v>6</v>
      </c>
      <c r="D65" s="34">
        <v>2000</v>
      </c>
      <c r="E65" s="35">
        <f>(E66*D66)+(E67*D67)+(E68*D68)+(E69*D69)+(E70*D70)</f>
        <v>109.226</v>
      </c>
      <c r="F65" s="35">
        <f>(F66*D66)+(F67*D67)+(F68*D68)+(F69*D69)+(F70*D70)</f>
        <v>27.3065</v>
      </c>
      <c r="G65" s="35">
        <f>E65+F65</f>
        <v>136.5325</v>
      </c>
      <c r="H65" s="36">
        <f>ROUND(G65*D65,0)</f>
        <v>273065</v>
      </c>
    </row>
    <row r="66" spans="1:8" s="5" customFormat="1" ht="11.25" x14ac:dyDescent="0.25">
      <c r="A66" s="26"/>
      <c r="B66" s="27" t="s">
        <v>14</v>
      </c>
      <c r="C66" s="28" t="s">
        <v>15</v>
      </c>
      <c r="D66" s="28">
        <v>0.2</v>
      </c>
      <c r="E66" s="29">
        <v>16.350000000000001</v>
      </c>
      <c r="F66" s="30">
        <f>0.25*E66</f>
        <v>4.0875000000000004</v>
      </c>
      <c r="G66" s="30"/>
      <c r="H66" s="31"/>
    </row>
    <row r="67" spans="1:8" s="5" customFormat="1" ht="11.25" x14ac:dyDescent="0.25">
      <c r="A67" s="26"/>
      <c r="B67" s="27" t="s">
        <v>16</v>
      </c>
      <c r="C67" s="28" t="s">
        <v>15</v>
      </c>
      <c r="D67" s="28">
        <v>0.2</v>
      </c>
      <c r="E67" s="29">
        <v>11.92</v>
      </c>
      <c r="F67" s="30">
        <f t="shared" ref="F67:F70" si="9">0.25*E67</f>
        <v>2.98</v>
      </c>
      <c r="G67" s="30"/>
      <c r="H67" s="31"/>
    </row>
    <row r="68" spans="1:8" s="5" customFormat="1" ht="11.25" x14ac:dyDescent="0.25">
      <c r="A68" s="26"/>
      <c r="B68" s="27" t="s">
        <v>20</v>
      </c>
      <c r="C68" s="28" t="s">
        <v>15</v>
      </c>
      <c r="D68" s="28">
        <v>0.2</v>
      </c>
      <c r="E68" s="29">
        <v>62.51</v>
      </c>
      <c r="F68" s="30">
        <f t="shared" si="9"/>
        <v>15.6275</v>
      </c>
      <c r="G68" s="30"/>
      <c r="H68" s="31"/>
    </row>
    <row r="69" spans="1:8" s="5" customFormat="1" ht="27.75" customHeight="1" x14ac:dyDescent="0.25">
      <c r="A69" s="26"/>
      <c r="B69" s="38" t="s">
        <v>51</v>
      </c>
      <c r="C69" s="28" t="s">
        <v>6</v>
      </c>
      <c r="D69" s="28">
        <v>1</v>
      </c>
      <c r="E69" s="29">
        <v>48.39</v>
      </c>
      <c r="F69" s="30">
        <f t="shared" si="9"/>
        <v>12.0975</v>
      </c>
      <c r="G69" s="30"/>
      <c r="H69" s="31"/>
    </row>
    <row r="70" spans="1:8" s="5" customFormat="1" ht="21" customHeight="1" x14ac:dyDescent="0.25">
      <c r="A70" s="26"/>
      <c r="B70" s="38" t="s">
        <v>52</v>
      </c>
      <c r="C70" s="28" t="s">
        <v>6</v>
      </c>
      <c r="D70" s="28">
        <v>1</v>
      </c>
      <c r="E70" s="29">
        <v>42.68</v>
      </c>
      <c r="F70" s="30">
        <f t="shared" si="9"/>
        <v>10.67</v>
      </c>
      <c r="G70" s="30"/>
      <c r="H70" s="31"/>
    </row>
    <row r="71" spans="1:8" s="37" customFormat="1" ht="22.5" x14ac:dyDescent="0.25">
      <c r="A71" s="32" t="s">
        <v>53</v>
      </c>
      <c r="B71" s="33" t="s">
        <v>54</v>
      </c>
      <c r="C71" s="34" t="s">
        <v>6</v>
      </c>
      <c r="D71" s="34">
        <v>600</v>
      </c>
      <c r="E71" s="35">
        <f>(E72*D72)+(E73*D73)+(E74*D74)+(E75*D75)+(E76*D76)</f>
        <v>47.863999999999997</v>
      </c>
      <c r="F71" s="35">
        <f>(F72*D72)+(F73*D73)+(F74*D74)+(F75*D75)+(F76*D76)</f>
        <v>11.965999999999999</v>
      </c>
      <c r="G71" s="35">
        <f>E71+F71</f>
        <v>59.83</v>
      </c>
      <c r="H71" s="36">
        <f>ROUND(G71*D71,0)</f>
        <v>35898</v>
      </c>
    </row>
    <row r="72" spans="1:8" s="5" customFormat="1" ht="11.25" x14ac:dyDescent="0.25">
      <c r="A72" s="26"/>
      <c r="B72" s="27" t="s">
        <v>14</v>
      </c>
      <c r="C72" s="28" t="s">
        <v>15</v>
      </c>
      <c r="D72" s="28">
        <v>0.2</v>
      </c>
      <c r="E72" s="29">
        <v>16.350000000000001</v>
      </c>
      <c r="F72" s="30">
        <f>0.25*E72</f>
        <v>4.0875000000000004</v>
      </c>
      <c r="G72" s="30"/>
      <c r="H72" s="31"/>
    </row>
    <row r="73" spans="1:8" s="5" customFormat="1" ht="11.25" x14ac:dyDescent="0.25">
      <c r="A73" s="26"/>
      <c r="B73" s="27" t="s">
        <v>16</v>
      </c>
      <c r="C73" s="28" t="s">
        <v>15</v>
      </c>
      <c r="D73" s="28">
        <v>0.2</v>
      </c>
      <c r="E73" s="29">
        <v>11.92</v>
      </c>
      <c r="F73" s="30">
        <f t="shared" ref="F73:F76" si="10">0.25*E73</f>
        <v>2.98</v>
      </c>
      <c r="G73" s="30"/>
      <c r="H73" s="31"/>
    </row>
    <row r="74" spans="1:8" s="5" customFormat="1" ht="22.5" x14ac:dyDescent="0.25">
      <c r="A74" s="26"/>
      <c r="B74" s="27" t="s">
        <v>55</v>
      </c>
      <c r="C74" s="39" t="s">
        <v>56</v>
      </c>
      <c r="D74" s="28">
        <v>1</v>
      </c>
      <c r="E74" s="29">
        <v>4.68</v>
      </c>
      <c r="F74" s="30">
        <f t="shared" si="10"/>
        <v>1.17</v>
      </c>
      <c r="G74" s="30"/>
      <c r="H74" s="31"/>
    </row>
    <row r="75" spans="1:8" s="5" customFormat="1" ht="22.5" x14ac:dyDescent="0.25">
      <c r="A75" s="26"/>
      <c r="B75" s="27" t="s">
        <v>57</v>
      </c>
      <c r="C75" s="39" t="s">
        <v>56</v>
      </c>
      <c r="D75" s="28">
        <v>1</v>
      </c>
      <c r="E75" s="29">
        <v>4.49</v>
      </c>
      <c r="F75" s="30">
        <f t="shared" si="10"/>
        <v>1.1225000000000001</v>
      </c>
      <c r="G75" s="30"/>
      <c r="H75" s="31"/>
    </row>
    <row r="76" spans="1:8" s="5" customFormat="1" ht="11.25" x14ac:dyDescent="0.25">
      <c r="A76" s="26"/>
      <c r="B76" s="27" t="s">
        <v>58</v>
      </c>
      <c r="C76" s="28" t="s">
        <v>6</v>
      </c>
      <c r="D76" s="28">
        <v>2</v>
      </c>
      <c r="E76" s="29">
        <v>16.52</v>
      </c>
      <c r="F76" s="30">
        <f t="shared" si="10"/>
        <v>4.13</v>
      </c>
      <c r="G76" s="30"/>
      <c r="H76" s="31"/>
    </row>
    <row r="77" spans="1:8" s="37" customFormat="1" ht="22.5" x14ac:dyDescent="0.25">
      <c r="A77" s="32" t="s">
        <v>59</v>
      </c>
      <c r="B77" s="33" t="s">
        <v>60</v>
      </c>
      <c r="C77" s="34" t="s">
        <v>6</v>
      </c>
      <c r="D77" s="34">
        <v>600</v>
      </c>
      <c r="E77" s="35">
        <f>(E78*D78)+(E79*D79)+(E80*D80)+(E81*D81)+(E82*D82)</f>
        <v>64.323999999999998</v>
      </c>
      <c r="F77" s="35">
        <f>(F78*D78)+(F79*D79)+(F80*D80)+(F81*D81)+(F82*D82)</f>
        <v>16.081</v>
      </c>
      <c r="G77" s="35">
        <f>E77+F77</f>
        <v>80.405000000000001</v>
      </c>
      <c r="H77" s="36">
        <f>ROUND(G77*D77,0)</f>
        <v>48243</v>
      </c>
    </row>
    <row r="78" spans="1:8" s="5" customFormat="1" ht="11.25" x14ac:dyDescent="0.25">
      <c r="A78" s="26"/>
      <c r="B78" s="27" t="s">
        <v>14</v>
      </c>
      <c r="C78" s="28" t="s">
        <v>15</v>
      </c>
      <c r="D78" s="28">
        <v>0.2</v>
      </c>
      <c r="E78" s="29">
        <v>16.350000000000001</v>
      </c>
      <c r="F78" s="30">
        <f>0.25*E78</f>
        <v>4.0875000000000004</v>
      </c>
      <c r="G78" s="30"/>
      <c r="H78" s="31"/>
    </row>
    <row r="79" spans="1:8" s="5" customFormat="1" ht="11.25" x14ac:dyDescent="0.25">
      <c r="A79" s="26"/>
      <c r="B79" s="27" t="s">
        <v>16</v>
      </c>
      <c r="C79" s="28" t="s">
        <v>15</v>
      </c>
      <c r="D79" s="28">
        <v>0.2</v>
      </c>
      <c r="E79" s="29">
        <v>11.92</v>
      </c>
      <c r="F79" s="30">
        <f t="shared" ref="F79:F82" si="11">0.25*E79</f>
        <v>2.98</v>
      </c>
      <c r="G79" s="30"/>
      <c r="H79" s="31"/>
    </row>
    <row r="80" spans="1:8" s="5" customFormat="1" ht="22.5" x14ac:dyDescent="0.25">
      <c r="A80" s="26"/>
      <c r="B80" s="27" t="s">
        <v>61</v>
      </c>
      <c r="C80" s="39" t="s">
        <v>56</v>
      </c>
      <c r="D80" s="28">
        <v>2</v>
      </c>
      <c r="E80" s="29">
        <v>10.57</v>
      </c>
      <c r="F80" s="30">
        <f t="shared" si="11"/>
        <v>2.6425000000000001</v>
      </c>
      <c r="G80" s="30"/>
      <c r="H80" s="31"/>
    </row>
    <row r="81" spans="1:8" s="5" customFormat="1" ht="22.5" x14ac:dyDescent="0.25">
      <c r="A81" s="26"/>
      <c r="B81" s="27" t="s">
        <v>57</v>
      </c>
      <c r="C81" s="39" t="s">
        <v>56</v>
      </c>
      <c r="D81" s="28">
        <v>1</v>
      </c>
      <c r="E81" s="29">
        <v>4.49</v>
      </c>
      <c r="F81" s="30">
        <f t="shared" si="11"/>
        <v>1.1225000000000001</v>
      </c>
      <c r="G81" s="30"/>
      <c r="H81" s="31"/>
    </row>
    <row r="82" spans="1:8" s="5" customFormat="1" ht="11.25" x14ac:dyDescent="0.25">
      <c r="A82" s="26"/>
      <c r="B82" s="27" t="s">
        <v>58</v>
      </c>
      <c r="C82" s="28" t="s">
        <v>6</v>
      </c>
      <c r="D82" s="28">
        <v>2</v>
      </c>
      <c r="E82" s="29">
        <v>16.52</v>
      </c>
      <c r="F82" s="30">
        <f t="shared" si="11"/>
        <v>4.13</v>
      </c>
      <c r="G82" s="30"/>
      <c r="H82" s="31"/>
    </row>
    <row r="83" spans="1:8" s="37" customFormat="1" ht="22.5" x14ac:dyDescent="0.25">
      <c r="A83" s="32" t="s">
        <v>62</v>
      </c>
      <c r="B83" s="33" t="s">
        <v>63</v>
      </c>
      <c r="C83" s="34" t="s">
        <v>6</v>
      </c>
      <c r="D83" s="34">
        <v>600</v>
      </c>
      <c r="E83" s="35">
        <f>(E84*D84)+(E85*D85)+(E86*D86)+(E87*D87)+(E88*D88)</f>
        <v>49.524000000000001</v>
      </c>
      <c r="F83" s="35">
        <f>(F84*D84)+(F85*D85)+(F86*D86)+(F87*D87)+(F88*D88)</f>
        <v>12.381</v>
      </c>
      <c r="G83" s="35">
        <f>E83+F83</f>
        <v>61.905000000000001</v>
      </c>
      <c r="H83" s="36">
        <f>ROUND(G83*D83,0)</f>
        <v>37143</v>
      </c>
    </row>
    <row r="84" spans="1:8" s="5" customFormat="1" ht="11.25" x14ac:dyDescent="0.25">
      <c r="A84" s="26"/>
      <c r="B84" s="27" t="s">
        <v>14</v>
      </c>
      <c r="C84" s="28" t="s">
        <v>15</v>
      </c>
      <c r="D84" s="28">
        <v>0.2</v>
      </c>
      <c r="E84" s="29">
        <v>16.350000000000001</v>
      </c>
      <c r="F84" s="30">
        <f>0.25*E84</f>
        <v>4.0875000000000004</v>
      </c>
      <c r="G84" s="30"/>
      <c r="H84" s="31"/>
    </row>
    <row r="85" spans="1:8" s="5" customFormat="1" ht="11.25" x14ac:dyDescent="0.25">
      <c r="A85" s="26"/>
      <c r="B85" s="27" t="s">
        <v>16</v>
      </c>
      <c r="C85" s="28" t="s">
        <v>15</v>
      </c>
      <c r="D85" s="28">
        <v>0.2</v>
      </c>
      <c r="E85" s="29">
        <v>11.92</v>
      </c>
      <c r="F85" s="30">
        <f t="shared" ref="F85:F88" si="12">0.25*E85</f>
        <v>2.98</v>
      </c>
      <c r="G85" s="30"/>
      <c r="H85" s="31"/>
    </row>
    <row r="86" spans="1:8" s="5" customFormat="1" ht="22.5" x14ac:dyDescent="0.25">
      <c r="A86" s="26"/>
      <c r="B86" s="27" t="s">
        <v>64</v>
      </c>
      <c r="C86" s="39" t="s">
        <v>56</v>
      </c>
      <c r="D86" s="28">
        <v>1</v>
      </c>
      <c r="E86" s="29">
        <v>6.34</v>
      </c>
      <c r="F86" s="30">
        <f t="shared" si="12"/>
        <v>1.585</v>
      </c>
      <c r="G86" s="30"/>
      <c r="H86" s="31"/>
    </row>
    <row r="87" spans="1:8" s="5" customFormat="1" ht="22.5" x14ac:dyDescent="0.25">
      <c r="A87" s="26"/>
      <c r="B87" s="27" t="s">
        <v>57</v>
      </c>
      <c r="C87" s="39" t="s">
        <v>56</v>
      </c>
      <c r="D87" s="28">
        <v>1</v>
      </c>
      <c r="E87" s="29">
        <v>4.49</v>
      </c>
      <c r="F87" s="30">
        <f t="shared" si="12"/>
        <v>1.1225000000000001</v>
      </c>
      <c r="G87" s="30"/>
      <c r="H87" s="31"/>
    </row>
    <row r="88" spans="1:8" s="5" customFormat="1" ht="11.25" x14ac:dyDescent="0.25">
      <c r="A88" s="26"/>
      <c r="B88" s="27" t="s">
        <v>58</v>
      </c>
      <c r="C88" s="28" t="s">
        <v>6</v>
      </c>
      <c r="D88" s="28">
        <v>2</v>
      </c>
      <c r="E88" s="29">
        <v>16.52</v>
      </c>
      <c r="F88" s="30">
        <f t="shared" si="12"/>
        <v>4.13</v>
      </c>
      <c r="G88" s="30"/>
      <c r="H88" s="31"/>
    </row>
    <row r="89" spans="1:8" s="37" customFormat="1" ht="22.5" x14ac:dyDescent="0.25">
      <c r="A89" s="32" t="s">
        <v>65</v>
      </c>
      <c r="B89" s="33" t="s">
        <v>66</v>
      </c>
      <c r="C89" s="34" t="s">
        <v>6</v>
      </c>
      <c r="D89" s="34">
        <v>600</v>
      </c>
      <c r="E89" s="35">
        <f>(E90*D90)+(E91*D91)+(E92*D92)+(E93*D93)+(E94*D94)</f>
        <v>51.403999999999996</v>
      </c>
      <c r="F89" s="35">
        <f>(F90*D90)+(F91*D91)+(F92*D92)+(F93*D93)+(F94*D94)</f>
        <v>12.850999999999999</v>
      </c>
      <c r="G89" s="35">
        <f>E89+F89</f>
        <v>64.254999999999995</v>
      </c>
      <c r="H89" s="36">
        <f>ROUND(G89*D89,0)</f>
        <v>38553</v>
      </c>
    </row>
    <row r="90" spans="1:8" s="5" customFormat="1" ht="11.25" x14ac:dyDescent="0.25">
      <c r="A90" s="26"/>
      <c r="B90" s="27" t="s">
        <v>14</v>
      </c>
      <c r="C90" s="28" t="s">
        <v>15</v>
      </c>
      <c r="D90" s="28">
        <v>0.2</v>
      </c>
      <c r="E90" s="29">
        <v>16.350000000000001</v>
      </c>
      <c r="F90" s="30">
        <f>0.25*E90</f>
        <v>4.0875000000000004</v>
      </c>
      <c r="G90" s="30"/>
      <c r="H90" s="31"/>
    </row>
    <row r="91" spans="1:8" s="5" customFormat="1" ht="11.25" x14ac:dyDescent="0.25">
      <c r="A91" s="26"/>
      <c r="B91" s="27" t="s">
        <v>16</v>
      </c>
      <c r="C91" s="28" t="s">
        <v>15</v>
      </c>
      <c r="D91" s="28">
        <v>0.2</v>
      </c>
      <c r="E91" s="29">
        <v>11.92</v>
      </c>
      <c r="F91" s="30">
        <f t="shared" ref="F91:F94" si="13">0.25*E91</f>
        <v>2.98</v>
      </c>
      <c r="G91" s="30"/>
      <c r="H91" s="31"/>
    </row>
    <row r="92" spans="1:8" s="5" customFormat="1" ht="22.5" x14ac:dyDescent="0.25">
      <c r="A92" s="26"/>
      <c r="B92" s="27" t="s">
        <v>67</v>
      </c>
      <c r="C92" s="39" t="s">
        <v>56</v>
      </c>
      <c r="D92" s="28">
        <v>1</v>
      </c>
      <c r="E92" s="29">
        <v>8.2200000000000006</v>
      </c>
      <c r="F92" s="30">
        <f t="shared" si="13"/>
        <v>2.0550000000000002</v>
      </c>
      <c r="G92" s="30"/>
      <c r="H92" s="31"/>
    </row>
    <row r="93" spans="1:8" s="5" customFormat="1" ht="22.5" x14ac:dyDescent="0.25">
      <c r="A93" s="26"/>
      <c r="B93" s="27" t="s">
        <v>57</v>
      </c>
      <c r="C93" s="39" t="s">
        <v>56</v>
      </c>
      <c r="D93" s="28">
        <v>1</v>
      </c>
      <c r="E93" s="29">
        <v>4.49</v>
      </c>
      <c r="F93" s="30">
        <f t="shared" si="13"/>
        <v>1.1225000000000001</v>
      </c>
      <c r="G93" s="30"/>
      <c r="H93" s="31"/>
    </row>
    <row r="94" spans="1:8" s="5" customFormat="1" ht="11.25" x14ac:dyDescent="0.25">
      <c r="A94" s="26"/>
      <c r="B94" s="27" t="s">
        <v>58</v>
      </c>
      <c r="C94" s="28" t="s">
        <v>6</v>
      </c>
      <c r="D94" s="28">
        <v>2</v>
      </c>
      <c r="E94" s="29">
        <v>16.52</v>
      </c>
      <c r="F94" s="30">
        <f t="shared" si="13"/>
        <v>4.13</v>
      </c>
      <c r="G94" s="30"/>
      <c r="H94" s="31"/>
    </row>
    <row r="95" spans="1:8" s="37" customFormat="1" ht="22.5" x14ac:dyDescent="0.25">
      <c r="A95" s="32" t="s">
        <v>68</v>
      </c>
      <c r="B95" s="33" t="s">
        <v>69</v>
      </c>
      <c r="C95" s="34" t="s">
        <v>6</v>
      </c>
      <c r="D95" s="34">
        <v>800</v>
      </c>
      <c r="E95" s="35">
        <f>(E96*D96)+(E97*D97)+(E98*D98)+(E99*D99)+(E100*D100)</f>
        <v>55.613999999999997</v>
      </c>
      <c r="F95" s="35">
        <f>(F96*D96)+(F97*D97)+(F98*D98)+(F99*D99)+(F100*D100)</f>
        <v>13.903499999999999</v>
      </c>
      <c r="G95" s="35">
        <f>E95+F95</f>
        <v>69.517499999999998</v>
      </c>
      <c r="H95" s="36">
        <f>ROUND(G95*D95,0)</f>
        <v>55614</v>
      </c>
    </row>
    <row r="96" spans="1:8" s="5" customFormat="1" ht="11.25" x14ac:dyDescent="0.25">
      <c r="A96" s="26"/>
      <c r="B96" s="27" t="s">
        <v>14</v>
      </c>
      <c r="C96" s="28" t="s">
        <v>15</v>
      </c>
      <c r="D96" s="28">
        <v>0.2</v>
      </c>
      <c r="E96" s="29">
        <v>16.350000000000001</v>
      </c>
      <c r="F96" s="30">
        <f>0.25*E96</f>
        <v>4.0875000000000004</v>
      </c>
      <c r="G96" s="30"/>
      <c r="H96" s="31"/>
    </row>
    <row r="97" spans="1:8" s="5" customFormat="1" ht="11.25" x14ac:dyDescent="0.25">
      <c r="A97" s="26"/>
      <c r="B97" s="27" t="s">
        <v>16</v>
      </c>
      <c r="C97" s="28" t="s">
        <v>15</v>
      </c>
      <c r="D97" s="28">
        <v>0.2</v>
      </c>
      <c r="E97" s="29">
        <v>11.92</v>
      </c>
      <c r="F97" s="30">
        <f t="shared" ref="F97:F100" si="14">0.25*E97</f>
        <v>2.98</v>
      </c>
      <c r="G97" s="30"/>
      <c r="H97" s="31"/>
    </row>
    <row r="98" spans="1:8" s="5" customFormat="1" ht="22.5" x14ac:dyDescent="0.25">
      <c r="A98" s="26"/>
      <c r="B98" s="27" t="s">
        <v>70</v>
      </c>
      <c r="C98" s="39" t="s">
        <v>56</v>
      </c>
      <c r="D98" s="28">
        <v>1</v>
      </c>
      <c r="E98" s="29">
        <v>12.43</v>
      </c>
      <c r="F98" s="30">
        <f t="shared" si="14"/>
        <v>3.1074999999999999</v>
      </c>
      <c r="G98" s="30"/>
      <c r="H98" s="31"/>
    </row>
    <row r="99" spans="1:8" s="5" customFormat="1" ht="22.5" x14ac:dyDescent="0.25">
      <c r="A99" s="26"/>
      <c r="B99" s="27" t="s">
        <v>57</v>
      </c>
      <c r="C99" s="39" t="s">
        <v>56</v>
      </c>
      <c r="D99" s="28">
        <v>1</v>
      </c>
      <c r="E99" s="29">
        <v>4.49</v>
      </c>
      <c r="F99" s="30">
        <f t="shared" si="14"/>
        <v>1.1225000000000001</v>
      </c>
      <c r="G99" s="30"/>
      <c r="H99" s="31"/>
    </row>
    <row r="100" spans="1:8" s="5" customFormat="1" ht="11.25" x14ac:dyDescent="0.25">
      <c r="A100" s="26"/>
      <c r="B100" s="27" t="s">
        <v>58</v>
      </c>
      <c r="C100" s="28" t="s">
        <v>6</v>
      </c>
      <c r="D100" s="28">
        <v>2</v>
      </c>
      <c r="E100" s="29">
        <v>16.52</v>
      </c>
      <c r="F100" s="30">
        <f t="shared" si="14"/>
        <v>4.13</v>
      </c>
      <c r="G100" s="30"/>
      <c r="H100" s="31"/>
    </row>
    <row r="101" spans="1:8" s="37" customFormat="1" ht="11.25" x14ac:dyDescent="0.25">
      <c r="A101" s="32" t="s">
        <v>71</v>
      </c>
      <c r="B101" s="33" t="s">
        <v>72</v>
      </c>
      <c r="C101" s="34" t="s">
        <v>6</v>
      </c>
      <c r="D101" s="34">
        <v>30</v>
      </c>
      <c r="E101" s="35">
        <f>(E102*D102)</f>
        <v>351.36</v>
      </c>
      <c r="F101" s="35">
        <f>(F102*D102)</f>
        <v>87.84</v>
      </c>
      <c r="G101" s="35">
        <f>E101+F101</f>
        <v>439.20000000000005</v>
      </c>
      <c r="H101" s="36">
        <f>ROUND(G101*D101,0)</f>
        <v>13176</v>
      </c>
    </row>
    <row r="102" spans="1:8" s="5" customFormat="1" ht="11.25" x14ac:dyDescent="0.25">
      <c r="A102" s="40"/>
      <c r="B102" s="27" t="s">
        <v>73</v>
      </c>
      <c r="C102" s="28" t="s">
        <v>6</v>
      </c>
      <c r="D102" s="41">
        <v>1</v>
      </c>
      <c r="E102" s="29">
        <v>351.36</v>
      </c>
      <c r="F102" s="30">
        <f>0.25*E102</f>
        <v>87.84</v>
      </c>
      <c r="G102" s="28"/>
      <c r="H102" s="31"/>
    </row>
    <row r="103" spans="1:8" s="37" customFormat="1" ht="22.5" x14ac:dyDescent="0.25">
      <c r="A103" s="32" t="s">
        <v>74</v>
      </c>
      <c r="B103" s="33" t="s">
        <v>75</v>
      </c>
      <c r="C103" s="34" t="s">
        <v>6</v>
      </c>
      <c r="D103" s="34">
        <v>1000</v>
      </c>
      <c r="E103" s="35">
        <f>(E104*D104)+(E105*D105)+(E106*D106)</f>
        <v>56.594999999999999</v>
      </c>
      <c r="F103" s="35">
        <f>(F104*D104)+(F105*D105)+(F106*D106)</f>
        <v>14.14875</v>
      </c>
      <c r="G103" s="35">
        <f>E103+F103</f>
        <v>70.743750000000006</v>
      </c>
      <c r="H103" s="36">
        <f>ROUND(G103*D103,0)</f>
        <v>70744</v>
      </c>
    </row>
    <row r="104" spans="1:8" s="5" customFormat="1" ht="11.25" x14ac:dyDescent="0.25">
      <c r="A104" s="26"/>
      <c r="B104" s="27" t="s">
        <v>14</v>
      </c>
      <c r="C104" s="28" t="s">
        <v>15</v>
      </c>
      <c r="D104" s="28">
        <v>0.5</v>
      </c>
      <c r="E104" s="29">
        <v>16.350000000000001</v>
      </c>
      <c r="F104" s="30">
        <f>0.25*E104</f>
        <v>4.0875000000000004</v>
      </c>
      <c r="G104" s="30"/>
      <c r="H104" s="31"/>
    </row>
    <row r="105" spans="1:8" s="5" customFormat="1" ht="11.25" x14ac:dyDescent="0.25">
      <c r="A105" s="26"/>
      <c r="B105" s="27" t="s">
        <v>16</v>
      </c>
      <c r="C105" s="28" t="s">
        <v>15</v>
      </c>
      <c r="D105" s="28">
        <v>0.5</v>
      </c>
      <c r="E105" s="29">
        <v>11.92</v>
      </c>
      <c r="F105" s="30">
        <f t="shared" ref="F105:F106" si="15">0.25*E105</f>
        <v>2.98</v>
      </c>
      <c r="G105" s="30"/>
      <c r="H105" s="31"/>
    </row>
    <row r="106" spans="1:8" s="5" customFormat="1" ht="22.5" x14ac:dyDescent="0.25">
      <c r="A106" s="26"/>
      <c r="B106" s="38" t="s">
        <v>76</v>
      </c>
      <c r="C106" s="28" t="s">
        <v>56</v>
      </c>
      <c r="D106" s="28">
        <v>1</v>
      </c>
      <c r="E106" s="29">
        <v>42.46</v>
      </c>
      <c r="F106" s="30">
        <f t="shared" si="15"/>
        <v>10.615</v>
      </c>
      <c r="G106" s="30"/>
      <c r="H106" s="31"/>
    </row>
    <row r="107" spans="1:8" s="37" customFormat="1" ht="22.5" x14ac:dyDescent="0.25">
      <c r="A107" s="32" t="s">
        <v>77</v>
      </c>
      <c r="B107" s="33" t="s">
        <v>78</v>
      </c>
      <c r="C107" s="34" t="s">
        <v>6</v>
      </c>
      <c r="D107" s="34">
        <v>50</v>
      </c>
      <c r="E107" s="35">
        <f>(E108*D108)+(E109*D109)+(E110*D110)</f>
        <v>73.72399999999999</v>
      </c>
      <c r="F107" s="35">
        <f>(F108*D108)+(F109*D109)+(F110*D110)</f>
        <v>18.430999999999997</v>
      </c>
      <c r="G107" s="35">
        <f>E107+F107</f>
        <v>92.154999999999987</v>
      </c>
      <c r="H107" s="36">
        <f>ROUND(G107*D107,0)</f>
        <v>4608</v>
      </c>
    </row>
    <row r="108" spans="1:8" s="5" customFormat="1" ht="11.25" x14ac:dyDescent="0.25">
      <c r="A108" s="26"/>
      <c r="B108" s="27" t="s">
        <v>14</v>
      </c>
      <c r="C108" s="28" t="s">
        <v>15</v>
      </c>
      <c r="D108" s="28">
        <v>0.2</v>
      </c>
      <c r="E108" s="29">
        <v>16.350000000000001</v>
      </c>
      <c r="F108" s="30">
        <f>0.25*E108</f>
        <v>4.0875000000000004</v>
      </c>
      <c r="G108" s="30"/>
      <c r="H108" s="31"/>
    </row>
    <row r="109" spans="1:8" s="5" customFormat="1" ht="11.25" x14ac:dyDescent="0.25">
      <c r="A109" s="26"/>
      <c r="B109" s="27" t="s">
        <v>16</v>
      </c>
      <c r="C109" s="28" t="s">
        <v>15</v>
      </c>
      <c r="D109" s="28">
        <v>0.2</v>
      </c>
      <c r="E109" s="29">
        <v>11.92</v>
      </c>
      <c r="F109" s="30">
        <f t="shared" ref="F109:F110" si="16">0.25*E109</f>
        <v>2.98</v>
      </c>
      <c r="G109" s="30"/>
      <c r="H109" s="31"/>
    </row>
    <row r="110" spans="1:8" s="5" customFormat="1" ht="11.25" x14ac:dyDescent="0.25">
      <c r="A110" s="26"/>
      <c r="B110" s="27" t="s">
        <v>30</v>
      </c>
      <c r="C110" s="28" t="s">
        <v>6</v>
      </c>
      <c r="D110" s="28">
        <v>1</v>
      </c>
      <c r="E110" s="29">
        <v>68.069999999999993</v>
      </c>
      <c r="F110" s="30">
        <f t="shared" si="16"/>
        <v>17.017499999999998</v>
      </c>
      <c r="G110" s="30"/>
      <c r="H110" s="31"/>
    </row>
    <row r="111" spans="1:8" s="37" customFormat="1" ht="22.5" x14ac:dyDescent="0.25">
      <c r="A111" s="32" t="s">
        <v>79</v>
      </c>
      <c r="B111" s="33" t="s">
        <v>80</v>
      </c>
      <c r="C111" s="34" t="s">
        <v>6</v>
      </c>
      <c r="D111" s="34">
        <v>50</v>
      </c>
      <c r="E111" s="35">
        <f>(E112*D112)+(E113*D113)+(E114*D114)</f>
        <v>93.673999999999992</v>
      </c>
      <c r="F111" s="35">
        <f>(F112*D112)+(F113*D113)+(F114*D114)</f>
        <v>23.418499999999998</v>
      </c>
      <c r="G111" s="35">
        <f>E111+F111</f>
        <v>117.09249999999999</v>
      </c>
      <c r="H111" s="36">
        <f>ROUND(G111*D111,0)</f>
        <v>5855</v>
      </c>
    </row>
    <row r="112" spans="1:8" s="5" customFormat="1" ht="11.25" x14ac:dyDescent="0.25">
      <c r="A112" s="26"/>
      <c r="B112" s="27" t="s">
        <v>14</v>
      </c>
      <c r="C112" s="28" t="s">
        <v>15</v>
      </c>
      <c r="D112" s="28">
        <v>0.2</v>
      </c>
      <c r="E112" s="29">
        <v>16.350000000000001</v>
      </c>
      <c r="F112" s="30">
        <f>0.25*E112</f>
        <v>4.0875000000000004</v>
      </c>
      <c r="G112" s="30"/>
      <c r="H112" s="31"/>
    </row>
    <row r="113" spans="1:8" s="5" customFormat="1" ht="11.25" x14ac:dyDescent="0.25">
      <c r="A113" s="26"/>
      <c r="B113" s="27" t="s">
        <v>16</v>
      </c>
      <c r="C113" s="28" t="s">
        <v>15</v>
      </c>
      <c r="D113" s="28">
        <v>0.2</v>
      </c>
      <c r="E113" s="29">
        <v>11.92</v>
      </c>
      <c r="F113" s="30">
        <f t="shared" ref="F113:F114" si="17">0.25*E113</f>
        <v>2.98</v>
      </c>
      <c r="G113" s="30"/>
      <c r="H113" s="31"/>
    </row>
    <row r="114" spans="1:8" s="5" customFormat="1" ht="22.5" x14ac:dyDescent="0.25">
      <c r="A114" s="26"/>
      <c r="B114" s="27" t="s">
        <v>45</v>
      </c>
      <c r="C114" s="28" t="s">
        <v>6</v>
      </c>
      <c r="D114" s="28">
        <v>1</v>
      </c>
      <c r="E114" s="29">
        <v>88.02</v>
      </c>
      <c r="F114" s="30">
        <f t="shared" si="17"/>
        <v>22.004999999999999</v>
      </c>
      <c r="G114" s="30"/>
      <c r="H114" s="31"/>
    </row>
    <row r="115" spans="1:8" s="37" customFormat="1" ht="11.25" x14ac:dyDescent="0.25">
      <c r="A115" s="32" t="s">
        <v>81</v>
      </c>
      <c r="B115" s="42" t="s">
        <v>82</v>
      </c>
      <c r="C115" s="34" t="s">
        <v>6</v>
      </c>
      <c r="D115" s="34">
        <v>500</v>
      </c>
      <c r="E115" s="35">
        <f>(E116*D116)+(E117*D117)+(E118*D118)+(E119*D119)</f>
        <v>59.055</v>
      </c>
      <c r="F115" s="35">
        <f>(F116*D116)+(F117*D117)+(F118*D118)+(F119*D119)</f>
        <v>14.76375</v>
      </c>
      <c r="G115" s="35">
        <f>E115+F115</f>
        <v>73.818749999999994</v>
      </c>
      <c r="H115" s="36">
        <f>ROUND(G115*D115,0)</f>
        <v>36909</v>
      </c>
    </row>
    <row r="116" spans="1:8" s="5" customFormat="1" ht="11.25" x14ac:dyDescent="0.25">
      <c r="A116" s="26"/>
      <c r="B116" s="27" t="s">
        <v>14</v>
      </c>
      <c r="C116" s="28" t="s">
        <v>15</v>
      </c>
      <c r="D116" s="28">
        <v>0.5</v>
      </c>
      <c r="E116" s="29">
        <v>16.350000000000001</v>
      </c>
      <c r="F116" s="30">
        <f>0.25*E116</f>
        <v>4.0875000000000004</v>
      </c>
      <c r="G116" s="30"/>
      <c r="H116" s="31"/>
    </row>
    <row r="117" spans="1:8" s="5" customFormat="1" ht="11.25" x14ac:dyDescent="0.25">
      <c r="A117" s="26"/>
      <c r="B117" s="27" t="s">
        <v>16</v>
      </c>
      <c r="C117" s="28" t="s">
        <v>15</v>
      </c>
      <c r="D117" s="28">
        <v>0.5</v>
      </c>
      <c r="E117" s="29">
        <v>11.92</v>
      </c>
      <c r="F117" s="30">
        <f t="shared" ref="F117:F119" si="18">0.25*E117</f>
        <v>2.98</v>
      </c>
      <c r="G117" s="30"/>
      <c r="H117" s="31"/>
    </row>
    <row r="118" spans="1:8" s="5" customFormat="1" ht="22.5" x14ac:dyDescent="0.25">
      <c r="A118" s="26"/>
      <c r="B118" s="27" t="s">
        <v>83</v>
      </c>
      <c r="C118" s="28" t="s">
        <v>56</v>
      </c>
      <c r="D118" s="28">
        <v>1</v>
      </c>
      <c r="E118" s="29">
        <v>40.43</v>
      </c>
      <c r="F118" s="30">
        <f t="shared" si="18"/>
        <v>10.1075</v>
      </c>
      <c r="G118" s="30"/>
      <c r="H118" s="31"/>
    </row>
    <row r="119" spans="1:8" s="5" customFormat="1" ht="22.5" x14ac:dyDescent="0.25">
      <c r="A119" s="26"/>
      <c r="B119" s="27" t="s">
        <v>57</v>
      </c>
      <c r="C119" s="28" t="s">
        <v>56</v>
      </c>
      <c r="D119" s="28">
        <v>1</v>
      </c>
      <c r="E119" s="29">
        <v>4.49</v>
      </c>
      <c r="F119" s="30">
        <f t="shared" si="18"/>
        <v>1.1225000000000001</v>
      </c>
      <c r="G119" s="30"/>
      <c r="H119" s="31"/>
    </row>
    <row r="120" spans="1:8" s="37" customFormat="1" ht="11.25" x14ac:dyDescent="0.25">
      <c r="A120" s="32" t="s">
        <v>84</v>
      </c>
      <c r="B120" s="42" t="s">
        <v>85</v>
      </c>
      <c r="C120" s="34" t="s">
        <v>15</v>
      </c>
      <c r="D120" s="34">
        <v>1920</v>
      </c>
      <c r="E120" s="35">
        <f>(E121*D121)+(E122*D122)+(E123*D123)</f>
        <v>44.25</v>
      </c>
      <c r="F120" s="35">
        <f>(F121*D121)+(F122*D122)+(F123*D123)</f>
        <v>11.0625</v>
      </c>
      <c r="G120" s="35">
        <f>E120+F120</f>
        <v>55.3125</v>
      </c>
      <c r="H120" s="36">
        <f>ROUND(G120*D120,0)</f>
        <v>106200</v>
      </c>
    </row>
    <row r="121" spans="1:8" s="5" customFormat="1" ht="11.25" x14ac:dyDescent="0.25">
      <c r="A121" s="26"/>
      <c r="B121" s="27" t="s">
        <v>14</v>
      </c>
      <c r="C121" s="28" t="s">
        <v>15</v>
      </c>
      <c r="D121" s="28">
        <v>1</v>
      </c>
      <c r="E121" s="29">
        <v>16.350000000000001</v>
      </c>
      <c r="F121" s="30">
        <f>0.25*E121</f>
        <v>4.0875000000000004</v>
      </c>
      <c r="G121" s="30"/>
      <c r="H121" s="31"/>
    </row>
    <row r="122" spans="1:8" s="5" customFormat="1" ht="11.25" x14ac:dyDescent="0.25">
      <c r="A122" s="26"/>
      <c r="B122" s="27" t="s">
        <v>16</v>
      </c>
      <c r="C122" s="28" t="s">
        <v>15</v>
      </c>
      <c r="D122" s="28">
        <v>1</v>
      </c>
      <c r="E122" s="29">
        <v>11.92</v>
      </c>
      <c r="F122" s="30">
        <f t="shared" ref="F122:F123" si="19">0.25*E122</f>
        <v>2.98</v>
      </c>
      <c r="G122" s="30"/>
      <c r="H122" s="31"/>
    </row>
    <row r="123" spans="1:8" s="5" customFormat="1" ht="11.25" x14ac:dyDescent="0.25">
      <c r="A123" s="26"/>
      <c r="B123" s="27" t="s">
        <v>17</v>
      </c>
      <c r="C123" s="28" t="s">
        <v>15</v>
      </c>
      <c r="D123" s="28">
        <v>1</v>
      </c>
      <c r="E123" s="29">
        <v>15.98</v>
      </c>
      <c r="F123" s="30">
        <f t="shared" si="19"/>
        <v>3.9950000000000001</v>
      </c>
      <c r="G123" s="30"/>
      <c r="H123" s="31"/>
    </row>
    <row r="124" spans="1:8" s="37" customFormat="1" ht="11.25" x14ac:dyDescent="0.25">
      <c r="A124" s="32" t="s">
        <v>86</v>
      </c>
      <c r="B124" s="42" t="s">
        <v>87</v>
      </c>
      <c r="C124" s="34" t="s">
        <v>15</v>
      </c>
      <c r="D124" s="34">
        <v>2500</v>
      </c>
      <c r="E124" s="35">
        <f>(E125*D125)+(E126*D126)</f>
        <v>28.270000000000003</v>
      </c>
      <c r="F124" s="35">
        <f>(F125*D125)+(F126*D126)</f>
        <v>7.0675000000000008</v>
      </c>
      <c r="G124" s="35">
        <f>E124+F124</f>
        <v>35.337500000000006</v>
      </c>
      <c r="H124" s="36">
        <f>ROUND(G124*D124,0)</f>
        <v>88344</v>
      </c>
    </row>
    <row r="125" spans="1:8" s="5" customFormat="1" ht="11.25" x14ac:dyDescent="0.25">
      <c r="A125" s="26"/>
      <c r="B125" s="27" t="s">
        <v>14</v>
      </c>
      <c r="C125" s="28" t="s">
        <v>15</v>
      </c>
      <c r="D125" s="28">
        <v>1</v>
      </c>
      <c r="E125" s="29">
        <v>16.350000000000001</v>
      </c>
      <c r="F125" s="30">
        <f>0.25*E125</f>
        <v>4.0875000000000004</v>
      </c>
      <c r="G125" s="30"/>
      <c r="H125" s="31"/>
    </row>
    <row r="126" spans="1:8" s="5" customFormat="1" ht="11.25" x14ac:dyDescent="0.25">
      <c r="A126" s="26"/>
      <c r="B126" s="27" t="s">
        <v>16</v>
      </c>
      <c r="C126" s="28" t="s">
        <v>15</v>
      </c>
      <c r="D126" s="28">
        <v>1</v>
      </c>
      <c r="E126" s="29">
        <v>11.92</v>
      </c>
      <c r="F126" s="30">
        <f>0.25*E126</f>
        <v>2.98</v>
      </c>
      <c r="G126" s="30"/>
      <c r="H126" s="31"/>
    </row>
    <row r="127" spans="1:8" s="5" customFormat="1" ht="11.25" x14ac:dyDescent="0.25">
      <c r="A127" s="28"/>
      <c r="B127" s="27"/>
      <c r="C127" s="28"/>
      <c r="D127" s="28"/>
      <c r="E127" s="29"/>
      <c r="F127" s="30"/>
      <c r="G127" s="30"/>
      <c r="H127" s="30"/>
    </row>
    <row r="128" spans="1:8" s="5" customFormat="1" ht="33" customHeight="1" x14ac:dyDescent="0.25">
      <c r="A128" s="43"/>
      <c r="B128" s="44"/>
      <c r="C128" s="45"/>
      <c r="D128" s="45"/>
      <c r="E128" s="44"/>
      <c r="F128" s="46"/>
      <c r="G128" s="47" t="s">
        <v>88</v>
      </c>
      <c r="H128" s="48">
        <f>SUM(H15:H126)</f>
        <v>1529368</v>
      </c>
    </row>
    <row r="129" spans="1:16" s="5" customFormat="1" ht="22.5" x14ac:dyDescent="0.25">
      <c r="A129" s="15" t="s">
        <v>4</v>
      </c>
      <c r="B129" s="15" t="s">
        <v>5</v>
      </c>
      <c r="C129" s="15" t="s">
        <v>6</v>
      </c>
      <c r="D129" s="15" t="s">
        <v>7</v>
      </c>
      <c r="E129" s="16" t="s">
        <v>8</v>
      </c>
      <c r="F129" s="17" t="s">
        <v>9</v>
      </c>
      <c r="G129" s="16" t="s">
        <v>10</v>
      </c>
      <c r="H129" s="16" t="s">
        <v>11</v>
      </c>
      <c r="I129" s="43"/>
      <c r="J129" s="44"/>
      <c r="K129" s="45"/>
      <c r="L129" s="45"/>
      <c r="M129" s="49"/>
      <c r="N129" s="49"/>
      <c r="O129" s="49"/>
      <c r="P129" s="50"/>
    </row>
    <row r="130" spans="1:16" s="3" customFormat="1" ht="30" customHeight="1" x14ac:dyDescent="0.25">
      <c r="A130" s="51">
        <v>2</v>
      </c>
      <c r="B130" s="72" t="s">
        <v>89</v>
      </c>
      <c r="C130" s="72"/>
      <c r="D130" s="72"/>
      <c r="E130" s="72"/>
      <c r="F130" s="72"/>
      <c r="G130" s="72"/>
      <c r="H130" s="72"/>
    </row>
    <row r="131" spans="1:16" s="52" customFormat="1" ht="22.5" x14ac:dyDescent="0.25">
      <c r="A131" s="32" t="s">
        <v>90</v>
      </c>
      <c r="B131" s="42" t="s">
        <v>91</v>
      </c>
      <c r="C131" s="34" t="s">
        <v>92</v>
      </c>
      <c r="D131" s="34">
        <v>12</v>
      </c>
      <c r="E131" s="35">
        <f>E132*D132</f>
        <v>1439.12</v>
      </c>
      <c r="F131" s="35">
        <f>(F132*D132)</f>
        <v>359.78</v>
      </c>
      <c r="G131" s="35">
        <f>E131+F131</f>
        <v>1798.8999999999999</v>
      </c>
      <c r="H131" s="36">
        <f>ROUND(G131*D131,0)</f>
        <v>21587</v>
      </c>
    </row>
    <row r="132" spans="1:16" s="5" customFormat="1" ht="33.75" x14ac:dyDescent="0.25">
      <c r="A132" s="26"/>
      <c r="B132" s="53" t="s">
        <v>93</v>
      </c>
      <c r="C132" s="41" t="s">
        <v>92</v>
      </c>
      <c r="D132" s="41">
        <v>1</v>
      </c>
      <c r="E132" s="29">
        <v>1439.12</v>
      </c>
      <c r="F132" s="30">
        <f>0.25*E132</f>
        <v>359.78</v>
      </c>
      <c r="G132" s="54"/>
      <c r="H132" s="31"/>
    </row>
    <row r="133" spans="1:16" s="52" customFormat="1" ht="11.25" x14ac:dyDescent="0.25">
      <c r="A133" s="32" t="s">
        <v>94</v>
      </c>
      <c r="B133" s="42" t="s">
        <v>95</v>
      </c>
      <c r="C133" s="34" t="s">
        <v>96</v>
      </c>
      <c r="D133" s="55">
        <v>10200</v>
      </c>
      <c r="E133" s="35">
        <f>(E134*D134)+(E135*D135)</f>
        <v>19.48</v>
      </c>
      <c r="F133" s="35">
        <f>(F134*D134)+(F135*D135)</f>
        <v>4.87</v>
      </c>
      <c r="G133" s="35">
        <f>E133+F133</f>
        <v>24.35</v>
      </c>
      <c r="H133" s="36">
        <f>ROUND(G133*D133,0)</f>
        <v>248370</v>
      </c>
    </row>
    <row r="134" spans="1:16" s="5" customFormat="1" ht="45" x14ac:dyDescent="0.25">
      <c r="A134" s="26"/>
      <c r="B134" s="53" t="s">
        <v>97</v>
      </c>
      <c r="C134" s="41" t="s">
        <v>96</v>
      </c>
      <c r="D134" s="41">
        <v>1</v>
      </c>
      <c r="E134" s="29">
        <v>10.99</v>
      </c>
      <c r="F134" s="30">
        <f>0.25*E134</f>
        <v>2.7475000000000001</v>
      </c>
      <c r="G134" s="54"/>
      <c r="H134" s="56"/>
      <c r="J134" s="57"/>
    </row>
    <row r="135" spans="1:16" s="5" customFormat="1" ht="22.5" x14ac:dyDescent="0.25">
      <c r="A135" s="26"/>
      <c r="B135" s="53" t="s">
        <v>98</v>
      </c>
      <c r="C135" s="41" t="s">
        <v>96</v>
      </c>
      <c r="D135" s="41">
        <v>1</v>
      </c>
      <c r="E135" s="29">
        <v>8.49</v>
      </c>
      <c r="F135" s="30">
        <f>0.25*E135</f>
        <v>2.1225000000000001</v>
      </c>
      <c r="G135" s="54"/>
      <c r="H135" s="56"/>
    </row>
    <row r="136" spans="1:16" s="5" customFormat="1" ht="11.25" x14ac:dyDescent="0.25">
      <c r="A136" s="28"/>
      <c r="B136" s="27"/>
      <c r="C136" s="28"/>
      <c r="D136" s="28"/>
      <c r="E136" s="30"/>
      <c r="F136" s="30"/>
      <c r="G136" s="49"/>
      <c r="H136" s="58"/>
    </row>
    <row r="137" spans="1:16" s="5" customFormat="1" ht="11.25" x14ac:dyDescent="0.25">
      <c r="A137" s="28"/>
      <c r="B137" s="27"/>
      <c r="C137" s="28"/>
      <c r="D137" s="28"/>
      <c r="E137" s="30"/>
      <c r="F137" s="30"/>
      <c r="G137" s="59" t="s">
        <v>99</v>
      </c>
      <c r="H137" s="60">
        <f>H131+H133</f>
        <v>269957</v>
      </c>
    </row>
    <row r="138" spans="1:16" s="5" customFormat="1" ht="11.25" x14ac:dyDescent="0.25">
      <c r="A138" s="28"/>
      <c r="B138" s="61"/>
      <c r="C138" s="28"/>
      <c r="D138" s="28"/>
      <c r="E138" s="30"/>
      <c r="F138" s="30"/>
      <c r="G138" s="49"/>
      <c r="H138" s="50"/>
    </row>
    <row r="139" spans="1:16" s="5" customFormat="1" ht="11.25" customHeight="1" x14ac:dyDescent="0.25">
      <c r="A139" s="28"/>
      <c r="B139" s="61"/>
      <c r="C139" s="28"/>
      <c r="D139" s="28"/>
      <c r="E139" s="62"/>
      <c r="F139" s="62"/>
      <c r="G139" s="63"/>
      <c r="H139" s="50"/>
    </row>
    <row r="140" spans="1:16" s="5" customFormat="1" ht="11.25" customHeight="1" x14ac:dyDescent="0.25">
      <c r="A140" s="28"/>
      <c r="B140" s="61"/>
      <c r="C140" s="28"/>
      <c r="D140" s="28"/>
      <c r="E140" s="64"/>
      <c r="F140" s="64"/>
      <c r="G140" s="59" t="s">
        <v>100</v>
      </c>
      <c r="H140" s="60">
        <v>1799394.66</v>
      </c>
      <c r="J140" s="57"/>
    </row>
    <row r="141" spans="1:16" s="5" customFormat="1" ht="11.25" x14ac:dyDescent="0.25">
      <c r="A141" s="28"/>
      <c r="B141" s="65" t="s">
        <v>101</v>
      </c>
      <c r="C141" s="41" t="s">
        <v>96</v>
      </c>
      <c r="D141" s="66">
        <v>123564</v>
      </c>
      <c r="E141" s="30"/>
      <c r="F141" s="30"/>
      <c r="G141" s="67"/>
      <c r="H141" s="58"/>
      <c r="J141" s="68"/>
    </row>
    <row r="142" spans="1:16" s="5" customFormat="1" ht="26.25" customHeight="1" x14ac:dyDescent="0.25">
      <c r="A142" s="43"/>
      <c r="B142" s="69"/>
      <c r="C142" s="45"/>
      <c r="D142" s="44"/>
      <c r="E142" s="49"/>
      <c r="F142" s="49"/>
      <c r="G142" s="49"/>
      <c r="H142" s="50"/>
    </row>
    <row r="143" spans="1:16" s="5" customFormat="1" ht="24" customHeight="1" x14ac:dyDescent="0.25">
      <c r="A143" s="43"/>
      <c r="B143" s="69"/>
      <c r="C143" s="45"/>
      <c r="D143" s="45"/>
      <c r="E143" s="49"/>
      <c r="F143" s="49"/>
      <c r="G143" s="49"/>
      <c r="H143" s="50"/>
    </row>
    <row r="144" spans="1:16" s="5" customFormat="1" ht="11.25" x14ac:dyDescent="0.25">
      <c r="A144" s="43"/>
      <c r="B144" s="69"/>
      <c r="C144" s="45"/>
      <c r="D144" s="45"/>
      <c r="E144" s="49"/>
      <c r="F144" s="49"/>
      <c r="G144" s="49"/>
      <c r="H144" s="50"/>
    </row>
    <row r="145" spans="1:8" s="5" customFormat="1" ht="16.5" thickBot="1" x14ac:dyDescent="0.3">
      <c r="A145" s="73"/>
      <c r="B145" s="73"/>
      <c r="C145" s="73"/>
      <c r="D145" s="73"/>
      <c r="E145" s="73"/>
      <c r="F145" s="73"/>
      <c r="G145" s="73"/>
      <c r="H145" s="73"/>
    </row>
  </sheetData>
  <autoFilter ref="B1:B149" xr:uid="{00000000-0009-0000-0000-000000000000}"/>
  <mergeCells count="4">
    <mergeCell ref="A7:H7"/>
    <mergeCell ref="B10:H10"/>
    <mergeCell ref="B130:H130"/>
    <mergeCell ref="A145:H145"/>
  </mergeCells>
  <pageMargins left="0.51181102362204722" right="0.51181102362204722" top="0" bottom="0" header="0.51181102362204722" footer="0.51181102362204722"/>
  <pageSetup paperSize="9" scale="63" orientation="landscape" horizontalDpi="300" verticalDpi="300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benedito</dc:creator>
  <dc:description/>
  <cp:lastModifiedBy>Usuario</cp:lastModifiedBy>
  <cp:revision>2</cp:revision>
  <cp:lastPrinted>2021-12-03T12:00:28Z</cp:lastPrinted>
  <dcterms:created xsi:type="dcterms:W3CDTF">2021-05-20T13:17:33Z</dcterms:created>
  <dcterms:modified xsi:type="dcterms:W3CDTF">2021-12-03T13:45:54Z</dcterms:modified>
  <dc:language>pt-BR</dc:language>
</cp:coreProperties>
</file>