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255" windowWidth="19170" windowHeight="6435"/>
  </bookViews>
  <sheets>
    <sheet name="CAÇAPAVA GERAL" sheetId="7" r:id="rId1"/>
    <sheet name="CURTO" sheetId="11" r:id="rId2"/>
    <sheet name="MÉDIO" sheetId="12" r:id="rId3"/>
    <sheet name="LONGO" sheetId="13" r:id="rId4"/>
  </sheets>
  <calcPr calcId="145621"/>
</workbook>
</file>

<file path=xl/calcChain.xml><?xml version="1.0" encoding="utf-8"?>
<calcChain xmlns="http://schemas.openxmlformats.org/spreadsheetml/2006/main">
  <c r="Q49" i="7" l="1"/>
  <c r="O49" i="7"/>
  <c r="M49" i="7"/>
  <c r="R49" i="7" s="1"/>
  <c r="Q77" i="7" l="1"/>
  <c r="O77" i="7"/>
  <c r="M77" i="7"/>
  <c r="Q41" i="7"/>
  <c r="O41" i="7"/>
  <c r="M19" i="7" l="1"/>
  <c r="Q19" i="7"/>
  <c r="O19" i="7"/>
  <c r="Q18" i="7"/>
  <c r="R19" i="7" l="1"/>
  <c r="O18" i="7"/>
  <c r="M18" i="7"/>
  <c r="Q82" i="7"/>
  <c r="O82" i="7"/>
  <c r="M82" i="7"/>
  <c r="Q23" i="7"/>
  <c r="O23" i="7"/>
  <c r="M23" i="7"/>
  <c r="R82" i="7" l="1"/>
  <c r="R23" i="7"/>
  <c r="Q24" i="7"/>
  <c r="O24" i="7"/>
  <c r="M24" i="7"/>
  <c r="R24" i="7" l="1"/>
  <c r="Q80" i="7"/>
  <c r="O80" i="7"/>
  <c r="M80" i="7"/>
  <c r="Q78" i="7"/>
  <c r="O78" i="7"/>
  <c r="M78" i="7"/>
  <c r="Q74" i="7"/>
  <c r="O74" i="7"/>
  <c r="M74" i="7"/>
  <c r="Q71" i="7"/>
  <c r="O71" i="7"/>
  <c r="M71" i="7"/>
  <c r="Q56" i="7"/>
  <c r="O56" i="7"/>
  <c r="M56" i="7"/>
  <c r="Q69" i="7"/>
  <c r="O69" i="7"/>
  <c r="M69" i="7"/>
  <c r="Q68" i="7"/>
  <c r="O68" i="7"/>
  <c r="M68" i="7"/>
  <c r="R56" i="7" l="1"/>
  <c r="R74" i="7"/>
  <c r="R78" i="7"/>
  <c r="R71" i="7"/>
  <c r="R69" i="7"/>
  <c r="R68" i="7"/>
  <c r="R80" i="7"/>
  <c r="Q67" i="7"/>
  <c r="M67" i="7"/>
  <c r="O67" i="7"/>
  <c r="Q66" i="7"/>
  <c r="O66" i="7"/>
  <c r="M66" i="7"/>
  <c r="Q65" i="7"/>
  <c r="O65" i="7"/>
  <c r="M65" i="7"/>
  <c r="Q64" i="7"/>
  <c r="O64" i="7"/>
  <c r="M64" i="7"/>
  <c r="R66" i="7" l="1"/>
  <c r="R67" i="7"/>
  <c r="R64" i="7"/>
  <c r="R65" i="7"/>
  <c r="Q62" i="7"/>
  <c r="O62" i="7"/>
  <c r="M62" i="7"/>
  <c r="Q63" i="7"/>
  <c r="O63" i="7"/>
  <c r="M63" i="7"/>
  <c r="Q60" i="7"/>
  <c r="O60" i="7"/>
  <c r="M60" i="7"/>
  <c r="Q59" i="7"/>
  <c r="O59" i="7"/>
  <c r="M59" i="7"/>
  <c r="Q58" i="7"/>
  <c r="O58" i="7"/>
  <c r="M58" i="7"/>
  <c r="Q44" i="7"/>
  <c r="O44" i="7"/>
  <c r="M44" i="7"/>
  <c r="Q42" i="7"/>
  <c r="O42" i="7"/>
  <c r="M42" i="7"/>
  <c r="Q40" i="7"/>
  <c r="O40" i="7"/>
  <c r="M40" i="7"/>
  <c r="Q34" i="7"/>
  <c r="O34" i="7"/>
  <c r="M34" i="7"/>
  <c r="Q33" i="7"/>
  <c r="O33" i="7"/>
  <c r="M33" i="7"/>
  <c r="R33" i="7" l="1"/>
  <c r="R60" i="7"/>
  <c r="R44" i="7"/>
  <c r="R63" i="7"/>
  <c r="R58" i="7"/>
  <c r="R42" i="7"/>
  <c r="R59" i="7"/>
  <c r="R40" i="7"/>
  <c r="R34" i="7"/>
  <c r="R62" i="7"/>
  <c r="R41" i="7"/>
  <c r="Q32" i="7"/>
  <c r="O32" i="7"/>
  <c r="M32" i="7"/>
  <c r="Q61" i="7"/>
  <c r="O61" i="7"/>
  <c r="M61" i="7"/>
  <c r="Q25" i="7"/>
  <c r="O25" i="7"/>
  <c r="M25" i="7"/>
  <c r="Q22" i="7"/>
  <c r="M22" i="7"/>
  <c r="O22" i="7"/>
  <c r="Q20" i="7"/>
  <c r="O20" i="7"/>
  <c r="M20" i="7"/>
  <c r="R18" i="7"/>
  <c r="Q12" i="7"/>
  <c r="O12" i="7"/>
  <c r="M12" i="7"/>
  <c r="Q13" i="7"/>
  <c r="O13" i="7"/>
  <c r="M13" i="7"/>
  <c r="Q14" i="7"/>
  <c r="O14" i="7"/>
  <c r="M14" i="7"/>
  <c r="Q16" i="7"/>
  <c r="O16" i="7"/>
  <c r="M16" i="7"/>
  <c r="Q8" i="7"/>
  <c r="O8" i="7"/>
  <c r="M8" i="7"/>
  <c r="Q9" i="7"/>
  <c r="O9" i="7"/>
  <c r="M9" i="7"/>
  <c r="Q7" i="7"/>
  <c r="O7" i="7"/>
  <c r="M7" i="7"/>
  <c r="Q5" i="7"/>
  <c r="O5" i="7"/>
  <c r="M5" i="7"/>
  <c r="R32" i="7" l="1"/>
  <c r="R25" i="7"/>
  <c r="R14" i="7"/>
  <c r="R31" i="7"/>
  <c r="R20" i="7"/>
  <c r="R22" i="7"/>
  <c r="R61" i="7"/>
  <c r="R13" i="7"/>
  <c r="R9" i="7"/>
  <c r="R8" i="7"/>
  <c r="R12" i="7"/>
  <c r="R16" i="7"/>
  <c r="N87" i="7"/>
  <c r="P87" i="7"/>
  <c r="R7" i="7"/>
  <c r="L87" i="7"/>
  <c r="R5" i="7"/>
  <c r="B32" i="7"/>
  <c r="B41" i="7" s="1"/>
  <c r="B50" i="7" s="1"/>
  <c r="B53" i="7" s="1"/>
  <c r="B59" i="7" s="1"/>
  <c r="B78" i="7" s="1"/>
  <c r="R87" i="7" l="1"/>
</calcChain>
</file>

<file path=xl/sharedStrings.xml><?xml version="1.0" encoding="utf-8"?>
<sst xmlns="http://schemas.openxmlformats.org/spreadsheetml/2006/main" count="845" uniqueCount="417">
  <si>
    <t>METAS</t>
  </si>
  <si>
    <t>Médio Prazo (2023 a 2026)</t>
  </si>
  <si>
    <t>Longo Prazo (2027 a 2030)</t>
  </si>
  <si>
    <t>ITEM</t>
  </si>
  <si>
    <t>SUBITEM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</si>
  <si>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</si>
  <si>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</si>
  <si>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</si>
  <si>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</si>
  <si>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</si>
  <si>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</si>
  <si>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</si>
  <si>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</si>
  <si>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</si>
  <si>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</si>
  <si>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</si>
  <si>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</si>
  <si>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</si>
  <si>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</si>
  <si>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</si>
  <si>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</si>
  <si>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</si>
  <si>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</si>
  <si>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</si>
  <si>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5.1</t>
  </si>
  <si>
    <t>5.2</t>
  </si>
  <si>
    <t>6.1</t>
  </si>
  <si>
    <t>7.1</t>
  </si>
  <si>
    <t>7.2</t>
  </si>
  <si>
    <t>7.3</t>
  </si>
  <si>
    <t>7.4</t>
  </si>
  <si>
    <t>7.5</t>
  </si>
  <si>
    <t>6.2</t>
  </si>
  <si>
    <t>6.3</t>
  </si>
  <si>
    <t>6.4</t>
  </si>
  <si>
    <t>6.5</t>
  </si>
  <si>
    <t>6.6</t>
  </si>
  <si>
    <t>Descentralização das atividades geradoras de tráfego</t>
  </si>
  <si>
    <t>Programa de recuperação das calçadas</t>
  </si>
  <si>
    <t>1.7</t>
  </si>
  <si>
    <t>1.8</t>
  </si>
  <si>
    <t>6.7</t>
  </si>
  <si>
    <t>INDICADORES PARA ACOMPANHAMENTO DOS OBJETIVOS</t>
  </si>
  <si>
    <t>INVESTIMENTO TOTAL                                                           (R$)</t>
  </si>
  <si>
    <t>Investimento no período                                 (R$)</t>
  </si>
  <si>
    <t>Investimento no período                                    (R$)</t>
  </si>
  <si>
    <t>Investimento no período                               (R$)</t>
  </si>
  <si>
    <t>CUSTO UNITÁRIO / MEDIDA</t>
  </si>
  <si>
    <t>8.1</t>
  </si>
  <si>
    <t>8.2</t>
  </si>
  <si>
    <t>EIXO</t>
  </si>
  <si>
    <t>ESPAÇO URBANO E PLANEJAMENTO</t>
  </si>
  <si>
    <t>TRANSPORTE COLETIVO</t>
  </si>
  <si>
    <t>TRANSPORTE DE CARGA</t>
  </si>
  <si>
    <t>SEGURANÇA VIÁRIA</t>
  </si>
  <si>
    <t>MEIO AMBIENTE</t>
  </si>
  <si>
    <t>COMUNICAÇÃO</t>
  </si>
  <si>
    <t>1.9</t>
  </si>
  <si>
    <t>TRANSPORTE INDIVIDUAL MOTORIZADO</t>
  </si>
  <si>
    <t>Implantação de bicicletários e paraciclos</t>
  </si>
  <si>
    <t>6.8</t>
  </si>
  <si>
    <t>1.10</t>
  </si>
  <si>
    <t>1.11</t>
  </si>
  <si>
    <t>Criação da estrutura e hierarquia viária</t>
  </si>
  <si>
    <t>1.12</t>
  </si>
  <si>
    <t>1.13</t>
  </si>
  <si>
    <t>1.14</t>
  </si>
  <si>
    <t>6.9</t>
  </si>
  <si>
    <t>8.3</t>
  </si>
  <si>
    <t>Nº EIXO</t>
  </si>
  <si>
    <t>OBJETIVO(S) ESTRATÉGICO(S)</t>
  </si>
  <si>
    <t>MACROAÇÃO</t>
  </si>
  <si>
    <t>AÇÃO ESPECÍFICA</t>
  </si>
  <si>
    <t>Regulamentação</t>
  </si>
  <si>
    <t>Indefinido</t>
  </si>
  <si>
    <t>Requalificação de espaços públicos</t>
  </si>
  <si>
    <t>Manutenção, conservação, restauração e adequação de acessibilidade nos prédios públicos</t>
  </si>
  <si>
    <t>-</t>
  </si>
  <si>
    <t>Instalação de lâmpadas led</t>
  </si>
  <si>
    <t>Melhoria da gestão dos estacionamentos públicos</t>
  </si>
  <si>
    <t>Quantidade de km implantados</t>
  </si>
  <si>
    <t>Manutenção, conservação, restauração e adequação de ciclofaixas e ciclovias existentes</t>
  </si>
  <si>
    <t>Pavimentação de novas vias</t>
  </si>
  <si>
    <t>Criação de novas ciclovias e ciclofaixas</t>
  </si>
  <si>
    <t>Conselho de Mobilidade Urbana</t>
  </si>
  <si>
    <t>Fundo Municipal de Mobilidade Urbana</t>
  </si>
  <si>
    <t>Preservação ambiental dos fundos do Vale do Paraíba</t>
  </si>
  <si>
    <t>Planos, estudos e projetos</t>
  </si>
  <si>
    <t>Rede de ciclovias e ciclofaixas</t>
  </si>
  <si>
    <t>Centro de Operações Integradas (COI)</t>
  </si>
  <si>
    <t>Implantação</t>
  </si>
  <si>
    <t>Rede de fibra ótica</t>
  </si>
  <si>
    <t>Estações de contagem e classificação de veículos</t>
  </si>
  <si>
    <t>Faixas para travessia de pedestres</t>
  </si>
  <si>
    <t>Promoção e criação de infraestrutura de circulação, emprego e serviços para os novos centros urbanos</t>
  </si>
  <si>
    <t>Criação de pontos / estações de integração</t>
  </si>
  <si>
    <t>Ciclorrotas</t>
  </si>
  <si>
    <t>Linha ferroviária</t>
  </si>
  <si>
    <t>Treinamento e capacitação</t>
  </si>
  <si>
    <t>Educação de trânsito</t>
  </si>
  <si>
    <t>Outorga de alvará mediante concorrência pública</t>
  </si>
  <si>
    <t>Veículos táxi adaptados para PCD e/ou com mobilidade reduzida</t>
  </si>
  <si>
    <t>QUANTIDADE TOTAL</t>
  </si>
  <si>
    <t>6.10</t>
  </si>
  <si>
    <t>Construção de baias para parada de veículos de transporte coletivo fora da faixa de rolamento</t>
  </si>
  <si>
    <t>6.11</t>
  </si>
  <si>
    <t>1.15</t>
  </si>
  <si>
    <t>Orçamento próprio</t>
  </si>
  <si>
    <t>1.16</t>
  </si>
  <si>
    <t>Anel viário</t>
  </si>
  <si>
    <t>1.1.1</t>
  </si>
  <si>
    <t>1.2.1</t>
  </si>
  <si>
    <t>1.3.1</t>
  </si>
  <si>
    <t>1.4.1</t>
  </si>
  <si>
    <t>1.5.1</t>
  </si>
  <si>
    <t>1.6.1</t>
  </si>
  <si>
    <t>1.7.1</t>
  </si>
  <si>
    <t>1.8.1</t>
  </si>
  <si>
    <t>1.9.1</t>
  </si>
  <si>
    <t>1.10.1</t>
  </si>
  <si>
    <t>1.11.1</t>
  </si>
  <si>
    <t>1.12.1</t>
  </si>
  <si>
    <t>1.13.1</t>
  </si>
  <si>
    <t>1.14.1</t>
  </si>
  <si>
    <t>1.15.1</t>
  </si>
  <si>
    <t>1.16.1</t>
  </si>
  <si>
    <t>2.1.1</t>
  </si>
  <si>
    <t>2.1.2</t>
  </si>
  <si>
    <t>2.1.3</t>
  </si>
  <si>
    <t>2.2.1</t>
  </si>
  <si>
    <t>2.3.1</t>
  </si>
  <si>
    <t>2.4.1</t>
  </si>
  <si>
    <t>3.1.1</t>
  </si>
  <si>
    <t>3.2.1</t>
  </si>
  <si>
    <t>3.2.2</t>
  </si>
  <si>
    <t>3.3.1</t>
  </si>
  <si>
    <t>3.4.1</t>
  </si>
  <si>
    <t>3.5.1</t>
  </si>
  <si>
    <t>3.6.1</t>
  </si>
  <si>
    <t>4.1.1</t>
  </si>
  <si>
    <t>4.3.1</t>
  </si>
  <si>
    <t>4.2.1</t>
  </si>
  <si>
    <t>5.1.1</t>
  </si>
  <si>
    <t>5.1.2</t>
  </si>
  <si>
    <t>5.2.1</t>
  </si>
  <si>
    <t>6.1.1</t>
  </si>
  <si>
    <t>6.2.1</t>
  </si>
  <si>
    <t>6.2.2</t>
  </si>
  <si>
    <t>6.3.1</t>
  </si>
  <si>
    <t>6.4.1</t>
  </si>
  <si>
    <t>6.5.1</t>
  </si>
  <si>
    <t>6.6.1</t>
  </si>
  <si>
    <t>6.7.1</t>
  </si>
  <si>
    <t>6.7.2</t>
  </si>
  <si>
    <t>6.8.1</t>
  </si>
  <si>
    <t>6.8.2</t>
  </si>
  <si>
    <t>6.8.3</t>
  </si>
  <si>
    <t>6.9.1</t>
  </si>
  <si>
    <t>6.10.1</t>
  </si>
  <si>
    <t>6.10.2</t>
  </si>
  <si>
    <t>6.11.1</t>
  </si>
  <si>
    <t>7.1.1</t>
  </si>
  <si>
    <t>7.2.1</t>
  </si>
  <si>
    <t>7.3.1</t>
  </si>
  <si>
    <t>7.4.1</t>
  </si>
  <si>
    <t>7.5.1</t>
  </si>
  <si>
    <t>8.1.1</t>
  </si>
  <si>
    <t>8.2.1</t>
  </si>
  <si>
    <t>8.3.1</t>
  </si>
  <si>
    <t>Regulamentação de datas e horários de acesso restrito em áreas centrais da cidade</t>
  </si>
  <si>
    <t>Elaboração do Código de Posturas</t>
  </si>
  <si>
    <t>Elaboração do Plano Local de Habitação de Interesse Social (PLHIS)</t>
  </si>
  <si>
    <t>Revisão e atualização do Código Tributário Municipal</t>
  </si>
  <si>
    <t>2.5</t>
  </si>
  <si>
    <t>Plano Municipal de Acessibilidade</t>
  </si>
  <si>
    <t>2.5.1</t>
  </si>
  <si>
    <t>Segurança no trânsito, redução do número de acidentes de trânsito e segurança pública</t>
  </si>
  <si>
    <t>Implantação de fases conforme projeto</t>
  </si>
  <si>
    <t>6.12</t>
  </si>
  <si>
    <t>6.12.1</t>
  </si>
  <si>
    <t>Número de incidências detectadas no pavimento municipal por cada ação realizada / chamado</t>
  </si>
  <si>
    <t>Próprios</t>
  </si>
  <si>
    <t>Porcentagem de número de vagas conforme legislação federal (manutenção)</t>
  </si>
  <si>
    <t>Próprios / Entes Federativos / Convênios / Emendas</t>
  </si>
  <si>
    <t>Próprios / Emendas</t>
  </si>
  <si>
    <t>Próprios / Convênios / Emendas</t>
  </si>
  <si>
    <t xml:space="preserve">TOTAL = </t>
  </si>
  <si>
    <t>Investimento 2023 a 2026</t>
  </si>
  <si>
    <t>Investimento 2027 a 2030</t>
  </si>
  <si>
    <t>Investimento no período de vigência do PlanMob</t>
  </si>
  <si>
    <t>Convênios / Financiamento</t>
  </si>
  <si>
    <t>Operatividade</t>
  </si>
  <si>
    <t>Número de colaboradores contratados</t>
  </si>
  <si>
    <t>Número de cursos de capacitação / reciclagem</t>
  </si>
  <si>
    <t>Próprio</t>
  </si>
  <si>
    <t>Aquisição de veículo elétrico para ações de fiscalização</t>
  </si>
  <si>
    <t>Próprio / Convênio</t>
  </si>
  <si>
    <t>Aprovação na Câmara Municipal</t>
  </si>
  <si>
    <t>Treinamento e capacitação de agentes de fiscalização</t>
  </si>
  <si>
    <t>Realização</t>
  </si>
  <si>
    <t>Revitalização efetivada</t>
  </si>
  <si>
    <t>Próprio / Emendas</t>
  </si>
  <si>
    <t>Construção e operação</t>
  </si>
  <si>
    <t>Quantidade de km reabilitados / padronizados</t>
  </si>
  <si>
    <t>Indefindo</t>
  </si>
  <si>
    <t>Implantação e operação integrada</t>
  </si>
  <si>
    <t>3.2.3</t>
  </si>
  <si>
    <t>Criação e Implantação</t>
  </si>
  <si>
    <t>Quantidade de semáforos implantados</t>
  </si>
  <si>
    <t>Quantidade de faixas de pedestres revitalizadas</t>
  </si>
  <si>
    <t>Quantidade de radar implantados</t>
  </si>
  <si>
    <t>Privados</t>
  </si>
  <si>
    <t>Quantidade de sinalização revitalizada</t>
  </si>
  <si>
    <t>Próprio / Convênios / Emendas</t>
  </si>
  <si>
    <t>Número de ações realizadas</t>
  </si>
  <si>
    <t>Quantidade de estações implantadas</t>
  </si>
  <si>
    <t>Próprio / Convênios</t>
  </si>
  <si>
    <t>Convênios</t>
  </si>
  <si>
    <t>Quantidade de ações realizadas</t>
  </si>
  <si>
    <t>TIPO DE RECURSOS</t>
  </si>
  <si>
    <t>Quantidade de lâmpadas led implantadas</t>
  </si>
  <si>
    <t>Quantidade de vagas de estacionamento rotativo implantadas</t>
  </si>
  <si>
    <t>Quantidade de veículos adquiridos</t>
  </si>
  <si>
    <t>Quantidade de bicicletários implantados</t>
  </si>
  <si>
    <t>Quantidade de pontos de ônibus implantados</t>
  </si>
  <si>
    <t>Quantidade de veículos recolhidos / Quantidade de veículos enviados a leilão</t>
  </si>
  <si>
    <t>Próprios / Convênios</t>
  </si>
  <si>
    <t>Computadores, mesas, impressoras e materiais necessários</t>
  </si>
  <si>
    <t>Recursos definidos na LOA</t>
  </si>
  <si>
    <t>TRANSPORTE NÃO MOTORIZADO</t>
  </si>
  <si>
    <t>Mitigação de custos ambientais, sociais e econômicos, conciliação do transporte de carga com o restante de meios de transporte municipais</t>
  </si>
  <si>
    <t>7.6</t>
  </si>
  <si>
    <t>7.6.1</t>
  </si>
  <si>
    <t>1.15.2</t>
  </si>
  <si>
    <t>1.15.3</t>
  </si>
  <si>
    <t>1.15.4</t>
  </si>
  <si>
    <t>1.15.5</t>
  </si>
  <si>
    <t>1.13.2</t>
  </si>
  <si>
    <t>1.9.2</t>
  </si>
  <si>
    <t>1.9.3</t>
  </si>
  <si>
    <t>3.6.2</t>
  </si>
  <si>
    <t>Manutenção, conservação e revitalização de vias pavimentadas</t>
  </si>
  <si>
    <t>Manutenção de pontos de ônibus e pontos de parada</t>
  </si>
  <si>
    <t>Implantação de pontos de ônibus e sinalização de ponto de parada</t>
  </si>
  <si>
    <t>Limpeza e manutenção do entorno da linha ferroviária</t>
  </si>
  <si>
    <t>Realização de cursos de capacitação dos agentes das diferentes áreas de trânsito, transportes e mobilidade</t>
  </si>
  <si>
    <t>Aquisição de equipamento de radar móvel</t>
  </si>
  <si>
    <t>Implantação de nova sinalização (turística)</t>
  </si>
  <si>
    <t>Campanhas de conscientização (criação de apostilas, workshops, reuniões e palestras nas escolas municipais)</t>
  </si>
  <si>
    <t>Revisão e/ou regulamentação</t>
  </si>
  <si>
    <t>Construção de vias com bloco de concreto</t>
  </si>
  <si>
    <t>Próprios / Privados / 3º Setor</t>
  </si>
  <si>
    <t>Convênios / Financiamento / Parceira Pública ou Pública Privada (PPP)</t>
  </si>
  <si>
    <t>Planejamento, projeção e construção de anel viário</t>
  </si>
  <si>
    <t>Ação efetivada</t>
  </si>
  <si>
    <t>6.13.1</t>
  </si>
  <si>
    <t>6.13</t>
  </si>
  <si>
    <t>2.6.1</t>
  </si>
  <si>
    <t>2.6</t>
  </si>
  <si>
    <t>5.2.2</t>
  </si>
  <si>
    <t>5.2.3</t>
  </si>
  <si>
    <t>5.2.4</t>
  </si>
  <si>
    <t>Elaboração e execução de projetos em cruzamentos, entroncamentos e travessias com alto índice de acidentes (traffic calming)</t>
  </si>
  <si>
    <t>Acompanhamento e fiscalização das ações e programas, captação de recursos e participação popular, divulgação de informações aos cidadãos</t>
  </si>
  <si>
    <t>Quantidade de Bancos e Caixas, mercados, lotéricas, oficína de Corrreios, e outros serviços implantados, assim como, quantidade de empregos gerados</t>
  </si>
  <si>
    <t>Área de acesso e/ou circulação restrita e/ou controlada</t>
  </si>
  <si>
    <t>Criação e Implantação / Pesquisa de Opinião e Satisfação</t>
  </si>
  <si>
    <t>Revitalização e manutenção de transposições e passarelas para travessia de pedestres e veículos</t>
  </si>
  <si>
    <t>Criação do Programa de Preservação dos Fundos do Vale (Serra da Mantiqueira)</t>
  </si>
  <si>
    <r>
      <t>Quantidade de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implantados</t>
    </r>
  </si>
  <si>
    <r>
      <t>Quantidade de 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de área verde</t>
    </r>
  </si>
  <si>
    <t>Curto Prazo (2021 a 2022)</t>
  </si>
  <si>
    <t>Normatização dos diferentes tipos de transporte motorizados e não motorizados</t>
  </si>
  <si>
    <t>Ampliação da quantidade de vagas de estacionamento rotativo e licitação do Sistema</t>
  </si>
  <si>
    <t>Programa de recuperação do pavimento (preferencialmente em bairros desprovidos de infraestrutura)</t>
  </si>
  <si>
    <t>Revisão e atualização do Código de Obras e Edificações</t>
  </si>
  <si>
    <t>Revisão de metas e atualização do Plano Integrado de Saneamento Básico e Resíduos Sólidos</t>
  </si>
  <si>
    <t>Promoção de ciclorrotas e sua integração (Plano de Turismo x Plano de Mobilidade Urbana)</t>
  </si>
  <si>
    <t>Plano Cicloviário Municipal e o Programa de incetivo ao uso de bicicletas</t>
  </si>
  <si>
    <t>Terminal Rodoviário Municipal</t>
  </si>
  <si>
    <t>Programa Municipal</t>
  </si>
  <si>
    <t>Investimento 2021 a 2022</t>
  </si>
  <si>
    <t>Repasse da empresa Concessionária</t>
  </si>
  <si>
    <t>Regulamentação, manutenção e adaptação para pessoas com deficiência, mobilidade reduzida e idosos (quantidade conforme % da legislação em vigor) e fiscalização</t>
  </si>
  <si>
    <t>100 vagas</t>
  </si>
  <si>
    <r>
      <t>60.000 m</t>
    </r>
    <r>
      <rPr>
        <vertAlign val="superscript"/>
        <sz val="11"/>
        <rFont val="Calibri"/>
        <family val="2"/>
        <scheme val="minor"/>
      </rPr>
      <t>2</t>
    </r>
  </si>
  <si>
    <t>Financiamento</t>
  </si>
  <si>
    <t>1 unidade</t>
  </si>
  <si>
    <r>
      <t>15.000 m</t>
    </r>
    <r>
      <rPr>
        <vertAlign val="superscript"/>
        <sz val="11"/>
        <rFont val="Calibri"/>
        <family val="2"/>
        <scheme val="minor"/>
      </rPr>
      <t>2</t>
    </r>
  </si>
  <si>
    <t>Próprios / Convênios / Emendas / Financiamento</t>
  </si>
  <si>
    <r>
      <t>40.000 m</t>
    </r>
    <r>
      <rPr>
        <vertAlign val="superscript"/>
        <sz val="11"/>
        <rFont val="Calibri"/>
        <family val="2"/>
        <scheme val="minor"/>
      </rPr>
      <t>2</t>
    </r>
  </si>
  <si>
    <r>
      <t>2.500 m</t>
    </r>
    <r>
      <rPr>
        <vertAlign val="superscript"/>
        <sz val="11"/>
        <rFont val="Calibri"/>
        <family val="2"/>
        <scheme val="minor"/>
      </rPr>
      <t>2</t>
    </r>
  </si>
  <si>
    <t>Conforme modais de transporte existentes</t>
  </si>
  <si>
    <t>Próprios / Financiamento</t>
  </si>
  <si>
    <t>120 km</t>
  </si>
  <si>
    <t>3 unidades</t>
  </si>
  <si>
    <t>5 unidades</t>
  </si>
  <si>
    <t>Diversos</t>
  </si>
  <si>
    <t>Próprio / Convênio / Financiamento</t>
  </si>
  <si>
    <t>Próprio (Revisão do Plano conjuntamente com o órgão responsável do Governo do Estado)</t>
  </si>
  <si>
    <t>2.6.2</t>
  </si>
  <si>
    <t>Recapeamento asfáltico e acondicionamento de vias rurais</t>
  </si>
  <si>
    <t>12 km</t>
  </si>
  <si>
    <t>50 vagas                               (5 vagas cada)</t>
  </si>
  <si>
    <t>25 km</t>
  </si>
  <si>
    <r>
      <t>8.000 m</t>
    </r>
    <r>
      <rPr>
        <vertAlign val="superscript"/>
        <sz val="11"/>
        <rFont val="Calibri"/>
        <family val="2"/>
        <scheme val="minor"/>
      </rPr>
      <t>2</t>
    </r>
  </si>
  <si>
    <t>50 unidades</t>
  </si>
  <si>
    <t>Digitalização da Administração Pública</t>
  </si>
  <si>
    <t>1.17</t>
  </si>
  <si>
    <t>1.17.1</t>
  </si>
  <si>
    <t>1.17.2</t>
  </si>
  <si>
    <t>1.17.3</t>
  </si>
  <si>
    <t>1.17.4</t>
  </si>
  <si>
    <t>1.17.5</t>
  </si>
  <si>
    <t>Aquisição e manutenção de Plataforma de Monitoramento Inteligente</t>
  </si>
  <si>
    <t>Conforme demanda</t>
  </si>
  <si>
    <t>10 unidades</t>
  </si>
  <si>
    <t>Realização de certame licitatório e outorga de permissões</t>
  </si>
  <si>
    <t>Indefindo     (conforme projeto viário)</t>
  </si>
  <si>
    <t>Concessionária da linha ferroviária (MRS)</t>
  </si>
  <si>
    <t>Adequação e manutenção de passagens em nível                     (construção e sinalização)</t>
  </si>
  <si>
    <t>Concessionária do Sistema de Transporte Público Coletivo de Passageiros</t>
  </si>
  <si>
    <t>2.000 unidades</t>
  </si>
  <si>
    <t>2 / ano</t>
  </si>
  <si>
    <t>1 / ano</t>
  </si>
  <si>
    <t>4 / ano</t>
  </si>
  <si>
    <t>25 unidades</t>
  </si>
  <si>
    <t>Rede de videomonitoramento</t>
  </si>
  <si>
    <t>60 unidades</t>
  </si>
  <si>
    <t>Implantação de câmeras                           (conectividade com COI)</t>
  </si>
  <si>
    <t>Implantação de radar fixo                       (conectividade com COI)</t>
  </si>
  <si>
    <t>Implantação de equipamentos (conectividade com COI)</t>
  </si>
  <si>
    <t>4 unidades</t>
  </si>
  <si>
    <t>Realização do projeto</t>
  </si>
  <si>
    <t>300 unidades</t>
  </si>
  <si>
    <t>80 km</t>
  </si>
  <si>
    <t>Quantidade de sinalização implantada (conforme projeto do Plano de Turismo)</t>
  </si>
  <si>
    <t>6 unidades</t>
  </si>
  <si>
    <t>6.10.3</t>
  </si>
  <si>
    <t>Concessionária CCR-Nova Dutra</t>
  </si>
  <si>
    <t>Indefinido (conforme projeto)</t>
  </si>
  <si>
    <t>Indefinido (conforme contrato de concessão)</t>
  </si>
  <si>
    <t>12 / ano</t>
  </si>
  <si>
    <t>Criação e Manutenção do Programa de Fiscalização do Meio Ambiente em áreas habitadas (incluída a poluição visual e sonora)</t>
  </si>
  <si>
    <r>
      <t>5.000 m</t>
    </r>
    <r>
      <rPr>
        <vertAlign val="superscript"/>
        <sz val="11"/>
        <rFont val="Calibri"/>
        <family val="2"/>
        <scheme val="minor"/>
      </rPr>
      <t>2</t>
    </r>
  </si>
  <si>
    <t>Realização e operatividade</t>
  </si>
  <si>
    <t>Recursos de multas, taxa municipal de mobilidade urbana (se houver), pátio municipal, zona azul, contribuição de melhoria (se houver), entre outros.</t>
  </si>
  <si>
    <t>Iluminação à led em locais / vias com visibilidade reduzida ou nula, pontos de ônibus, Terminal Rodoviário e Terminais de Integração</t>
  </si>
  <si>
    <t>Promoção do transporte não motorizado, mitigação de custos ambientais, promoção da segurança no trânsito e redução do número de acidentes, garantia da qualidade da prestação do serviço, promoção da integração do Sistema e atendimento às pessoas com deficiência e/ou com mobilidade reduzida</t>
  </si>
  <si>
    <t>Fortalecimento institucional, estruturação e otimização da gestão pública, estruturação do espaço urbano, acondicionamento da mobilidade à população residente em áreas desprovidas de infraestrutura de circulação, empregos e serviços, garantindo acesso amplo e irrestrito à cidade, integração do PlanMob à política de desenvolvimento urbano e às políticas setoriais  e atendimento às pessoas com deficiência e/ou com mobilidade reduzida</t>
  </si>
  <si>
    <t>Eficiência, acessibilidade, atratividade e racionalização do Transporte Público Coletivo frente ao transporte individual motorizado, mitigação de custos ambientais, garantia da qualiade da prestação do serviço e promoção da integração do Sistema</t>
  </si>
  <si>
    <t>Melhor aproveitamento do espaço urbano, atendimento às pessoas com deficiência e/ou com mobilidade reduzida, racionalização do uso do transporte individual motorizado</t>
  </si>
  <si>
    <t>Preservação ambiental, mitigação de custos ambientais, regulação da drenagem urbana, arborização e paisagismo urbano e estímulo ao desenvolvimento e uso de energias renováveis e/ou menos poluentes</t>
  </si>
  <si>
    <t>Estacionamento rotativo nas áreas centrais do município</t>
  </si>
  <si>
    <t>Melhoria do pavimento nos itinerários do Transporte Público Municipal</t>
  </si>
  <si>
    <t>Elaboração do Plano Viário Municipal</t>
  </si>
  <si>
    <t>Pavimentação das ruas e logradouros públicos após a realização de intervenções pelas operadoras de serviços</t>
  </si>
  <si>
    <t>Criação do programa de recuperação do pavimento devido a intervenções (água, esgoto, gás, entre outros)</t>
  </si>
  <si>
    <t>Adequação ou novo local de implantação</t>
  </si>
  <si>
    <t>Aquisição e manutenção de Plataforma de Gestão Municipal</t>
  </si>
  <si>
    <t>Implantação e manutenção de rede de dados por FO para conexão de diferentes dispositivos e disponibilização de internet</t>
  </si>
  <si>
    <t>Realização de Concurso Público</t>
  </si>
  <si>
    <t xml:space="preserve">2 unidades              </t>
  </si>
  <si>
    <t>Aprovação na Câmara Municipal (se precisar)</t>
  </si>
  <si>
    <t>Projeção e regulamentação</t>
  </si>
  <si>
    <t>Elaboração e regulamentação</t>
  </si>
  <si>
    <t>Padronização de calçadas na Zona Centro com acessibilidade</t>
  </si>
  <si>
    <t>Readequação estrutural e instalação de tecnologia para informação</t>
  </si>
  <si>
    <t>Pontos de embarque / desembarque de passageiros</t>
  </si>
  <si>
    <t>Projeção e redesenho de linhas, itinerários e horários de operação</t>
  </si>
  <si>
    <t>Informação do Sistema de Transporte Público Coletivo de Passageiros</t>
  </si>
  <si>
    <t>Sistema de Transporte Público Coletivo de Passageiros</t>
  </si>
  <si>
    <t>Programa de informação e transparência</t>
  </si>
  <si>
    <t>Integração temporal, física e tarifária de linhas e de diferentes modais de transporte</t>
  </si>
  <si>
    <t>Projeção de novas linhas e itinerários</t>
  </si>
  <si>
    <t>Expansão do Sistema de Transporte Público Coletivo de Passageiros para atendimento de àreas rurais e pontos de interesse turístico</t>
  </si>
  <si>
    <t>Estacionamento privado de veículos</t>
  </si>
  <si>
    <t>Revisão tarifária do serviço de táxi para sua integração no Sistema Municipal de Mobilidade Urbana</t>
  </si>
  <si>
    <t>Rotas de carga para veículos pesados, cargas urbanas e cargas nocivas e/ou perigosas</t>
  </si>
  <si>
    <t>Implantação de sinalização específica</t>
  </si>
  <si>
    <t>2.800 unidades</t>
  </si>
  <si>
    <t>Instalação de barreiras acústicas (painéis 2 x 3 m)</t>
  </si>
  <si>
    <t>Formação continuada</t>
  </si>
  <si>
    <t>Realização de campanhas de conscientização</t>
  </si>
  <si>
    <t>Manutenção, conservação e restauração</t>
  </si>
  <si>
    <t>Sinalização semafórica para travessia de pedestres</t>
  </si>
  <si>
    <t>Implantação de sistema inteligente                                      (conectividade com COI)</t>
  </si>
  <si>
    <t>Implantação de Zona 30                    (Traffic Calming)</t>
  </si>
  <si>
    <t>Adequação de sinalização horizontal e vertical</t>
  </si>
  <si>
    <t>Equipamentos de controle e fiscalização de velocidade e avanço de sinal vermelho</t>
  </si>
  <si>
    <t>Sinalização viária e turística</t>
  </si>
  <si>
    <t>Manutenção, conservação, implantação e/ou  adequação da sinalização existente (vertical)</t>
  </si>
  <si>
    <t>Manutenção, conservação, implantação e/ou adequação da sinalização existente (horizontal)</t>
  </si>
  <si>
    <t>150 unidades</t>
  </si>
  <si>
    <t>Iluminação de vias estaduais (SP-062 e SP-103)</t>
  </si>
  <si>
    <t>Projetos com órgãos estaduais e federais de trânsito       (DETRAN, DNIT, ANTT e DER)</t>
  </si>
  <si>
    <t>Projeção, construção e manutenção de transposições, passarelas e cruzamentos                               (SP-062 e BR-116)</t>
  </si>
  <si>
    <t>Regularização de acesso à Rodovia Presidente Dutra BR-116 sentido São Paulo desde a Av. Cel. Manoel Inocêncio x Rua Prof. João Gonçalves Barbosa</t>
  </si>
  <si>
    <t>Pátio para recolhimento de veículos</t>
  </si>
  <si>
    <t>Implantação e operação</t>
  </si>
  <si>
    <t>Medidas moderadoras de tráfego                                                      (Traffic Calming)</t>
  </si>
  <si>
    <t>Combate ao transporte irregular e/ou clandestino de cargas e/ou passageiros</t>
  </si>
  <si>
    <t>Fiscalização conjunta com a Polícia Militar</t>
  </si>
  <si>
    <t>Educação ambiental para conscientização da população na redução da emissão de poluentes</t>
  </si>
  <si>
    <t>Medidas de micro e macro drenagem nas margens do Rio Paraíba</t>
  </si>
  <si>
    <t>Criação e manutenção do Programa de Drenagem das Margens do Rio Paraíba</t>
  </si>
  <si>
    <t>Áreas urbanas, áreas de várzea e córregos urbanos</t>
  </si>
  <si>
    <t>Criação do Programa de Paisagismo e Arborização Urbana</t>
  </si>
  <si>
    <t>Paisagismo e arborização urbana</t>
  </si>
  <si>
    <t>Matriz energética municipal</t>
  </si>
  <si>
    <t>Construção de planta de geração e distribuição de energia elétrica</t>
  </si>
  <si>
    <t>Restruturação para participação ativa</t>
  </si>
  <si>
    <t>Realização de Audiências e Consultas Públicas</t>
  </si>
  <si>
    <t>Participação popular</t>
  </si>
  <si>
    <t>Estruturação da Secretaria de Mobilidade Urbana</t>
  </si>
  <si>
    <t>Aquisição de materias para estruturação da Secretaria</t>
  </si>
  <si>
    <t>Criação e regulamentação (dependente da Secretaria de Mobilidade Urbana)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</si>
</sst>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3" fontId="1" fillId="3" borderId="3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5" fillId="4" borderId="38" xfId="0" applyNumberFormat="1" applyFont="1" applyFill="1" applyBorder="1" applyAlignment="1">
      <alignment horizontal="center" vertical="center"/>
    </xf>
    <xf numFmtId="164" fontId="5" fillId="4" borderId="31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right" vertical="center"/>
    </xf>
    <xf numFmtId="0" fontId="4" fillId="5" borderId="30" xfId="0" applyFont="1" applyFill="1" applyBorder="1" applyAlignment="1">
      <alignment horizontal="right" vertical="center"/>
    </xf>
    <xf numFmtId="0" fontId="4" fillId="5" borderId="37" xfId="0" applyFont="1" applyFill="1" applyBorder="1" applyAlignment="1">
      <alignment horizontal="right" vertical="center"/>
    </xf>
    <xf numFmtId="164" fontId="5" fillId="5" borderId="39" xfId="0" applyNumberFormat="1" applyFont="1" applyFill="1" applyBorder="1" applyAlignment="1">
      <alignment horizontal="right" vertical="center"/>
    </xf>
    <xf numFmtId="164" fontId="5" fillId="5" borderId="40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0"/>
  <sheetViews>
    <sheetView tabSelected="1" zoomScale="70" zoomScaleNormal="70" workbookViewId="0">
      <selection activeCell="E7" sqref="E7"/>
    </sheetView>
  </sheetViews>
  <sheetFormatPr defaultRowHeight="15" x14ac:dyDescent="0.25"/>
  <cols>
    <col min="1" max="1" width="3.7109375" customWidth="1"/>
    <col min="2" max="2" width="7.85546875" customWidth="1"/>
    <col min="3" max="3" width="23.7109375" customWidth="1"/>
    <col min="4" max="4" width="33.7109375" customWidth="1"/>
    <col min="5" max="5" width="8.5703125" customWidth="1"/>
    <col min="6" max="6" width="31.42578125" customWidth="1"/>
    <col min="7" max="7" width="9" bestFit="1" customWidth="1"/>
    <col min="8" max="8" width="32.140625" customWidth="1"/>
    <col min="9" max="9" width="16.42578125" bestFit="1" customWidth="1"/>
    <col min="10" max="10" width="31.85546875" customWidth="1"/>
    <col min="11" max="11" width="18.28515625" customWidth="1"/>
    <col min="12" max="12" width="12.7109375" customWidth="1"/>
    <col min="13" max="13" width="17.28515625" customWidth="1"/>
    <col min="14" max="14" width="12.7109375" customWidth="1"/>
    <col min="15" max="15" width="17.5703125" customWidth="1"/>
    <col min="16" max="16" width="12.7109375" customWidth="1"/>
    <col min="17" max="17" width="17.5703125" customWidth="1"/>
    <col min="18" max="18" width="28.28515625" customWidth="1"/>
    <col min="19" max="19" width="35.7109375" customWidth="1"/>
    <col min="20" max="20" width="14.42578125" customWidth="1"/>
  </cols>
  <sheetData>
    <row r="1" spans="1:61" ht="15" customHeight="1" thickBot="1" x14ac:dyDescent="0.3"/>
    <row r="2" spans="1:61" ht="15.75" thickBot="1" x14ac:dyDescent="0.3">
      <c r="B2" s="147" t="s">
        <v>69</v>
      </c>
      <c r="C2" s="149" t="s">
        <v>50</v>
      </c>
      <c r="D2" s="140" t="s">
        <v>70</v>
      </c>
      <c r="E2" s="147" t="s">
        <v>3</v>
      </c>
      <c r="F2" s="147" t="s">
        <v>71</v>
      </c>
      <c r="G2" s="147" t="s">
        <v>4</v>
      </c>
      <c r="H2" s="147" t="s">
        <v>72</v>
      </c>
      <c r="I2" s="147" t="s">
        <v>102</v>
      </c>
      <c r="J2" s="140" t="s">
        <v>42</v>
      </c>
      <c r="K2" s="140" t="s">
        <v>47</v>
      </c>
      <c r="L2" s="142" t="s">
        <v>0</v>
      </c>
      <c r="M2" s="143"/>
      <c r="N2" s="143"/>
      <c r="O2" s="143"/>
      <c r="P2" s="143"/>
      <c r="Q2" s="144"/>
      <c r="R2" s="145" t="s">
        <v>43</v>
      </c>
      <c r="S2" s="140" t="s">
        <v>219</v>
      </c>
    </row>
    <row r="3" spans="1:61" ht="45.75" thickBot="1" x14ac:dyDescent="0.3">
      <c r="A3" s="1"/>
      <c r="B3" s="148"/>
      <c r="C3" s="150"/>
      <c r="D3" s="141"/>
      <c r="E3" s="148"/>
      <c r="F3" s="148"/>
      <c r="G3" s="148"/>
      <c r="H3" s="148"/>
      <c r="I3" s="148"/>
      <c r="J3" s="141"/>
      <c r="K3" s="141"/>
      <c r="L3" s="13" t="s">
        <v>271</v>
      </c>
      <c r="M3" s="14" t="s">
        <v>44</v>
      </c>
      <c r="N3" s="13" t="s">
        <v>1</v>
      </c>
      <c r="O3" s="14" t="s">
        <v>45</v>
      </c>
      <c r="P3" s="13" t="s">
        <v>2</v>
      </c>
      <c r="Q3" s="14" t="s">
        <v>46</v>
      </c>
      <c r="R3" s="146"/>
      <c r="S3" s="14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75" x14ac:dyDescent="0.25">
      <c r="A4" s="1"/>
      <c r="B4" s="122">
        <v>1</v>
      </c>
      <c r="C4" s="122" t="s">
        <v>51</v>
      </c>
      <c r="D4" s="118" t="s">
        <v>349</v>
      </c>
      <c r="E4" s="15" t="s">
        <v>5</v>
      </c>
      <c r="F4" s="7" t="s">
        <v>37</v>
      </c>
      <c r="G4" s="15" t="s">
        <v>110</v>
      </c>
      <c r="H4" s="7" t="s">
        <v>94</v>
      </c>
      <c r="I4" s="7" t="s">
        <v>74</v>
      </c>
      <c r="J4" s="16" t="s">
        <v>264</v>
      </c>
      <c r="K4" s="17" t="s">
        <v>74</v>
      </c>
      <c r="L4" s="18" t="s">
        <v>77</v>
      </c>
      <c r="M4" s="19" t="s">
        <v>77</v>
      </c>
      <c r="N4" s="18" t="s">
        <v>77</v>
      </c>
      <c r="O4" s="19" t="s">
        <v>77</v>
      </c>
      <c r="P4" s="18" t="s">
        <v>77</v>
      </c>
      <c r="Q4" s="19" t="s">
        <v>77</v>
      </c>
      <c r="R4" s="19" t="s">
        <v>74</v>
      </c>
      <c r="S4" s="20" t="s">
        <v>251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90" x14ac:dyDescent="0.25">
      <c r="A5" s="1"/>
      <c r="B5" s="123"/>
      <c r="C5" s="123"/>
      <c r="D5" s="119"/>
      <c r="E5" s="5" t="s">
        <v>6</v>
      </c>
      <c r="F5" s="2" t="s">
        <v>79</v>
      </c>
      <c r="G5" s="5" t="s">
        <v>111</v>
      </c>
      <c r="H5" s="2" t="s">
        <v>283</v>
      </c>
      <c r="I5" s="2" t="s">
        <v>284</v>
      </c>
      <c r="J5" s="21" t="s">
        <v>182</v>
      </c>
      <c r="K5" s="22">
        <v>85</v>
      </c>
      <c r="L5" s="94">
        <v>30</v>
      </c>
      <c r="M5" s="23">
        <f>K5*L5*2</f>
        <v>5100</v>
      </c>
      <c r="N5" s="94">
        <v>35</v>
      </c>
      <c r="O5" s="23">
        <f>K5*N5*4</f>
        <v>11900</v>
      </c>
      <c r="P5" s="94">
        <v>35</v>
      </c>
      <c r="Q5" s="23">
        <f>K5*P5*4</f>
        <v>11900</v>
      </c>
      <c r="R5" s="24">
        <f>SUM(M5,O5,Q5)</f>
        <v>28900</v>
      </c>
      <c r="S5" s="25" t="s">
        <v>184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60" x14ac:dyDescent="0.25">
      <c r="A6" s="1"/>
      <c r="B6" s="123"/>
      <c r="C6" s="123"/>
      <c r="D6" s="119"/>
      <c r="E6" s="5" t="s">
        <v>7</v>
      </c>
      <c r="F6" s="2" t="s">
        <v>272</v>
      </c>
      <c r="G6" s="5" t="s">
        <v>112</v>
      </c>
      <c r="H6" s="2" t="s">
        <v>249</v>
      </c>
      <c r="I6" s="2" t="s">
        <v>292</v>
      </c>
      <c r="J6" s="21" t="s">
        <v>197</v>
      </c>
      <c r="K6" s="22">
        <v>0</v>
      </c>
      <c r="L6" s="26" t="s">
        <v>77</v>
      </c>
      <c r="M6" s="27" t="s">
        <v>77</v>
      </c>
      <c r="N6" s="26" t="s">
        <v>77</v>
      </c>
      <c r="O6" s="27" t="s">
        <v>77</v>
      </c>
      <c r="P6" s="26" t="s">
        <v>77</v>
      </c>
      <c r="Q6" s="27" t="s">
        <v>77</v>
      </c>
      <c r="R6" s="24">
        <v>0</v>
      </c>
      <c r="S6" s="25" t="s">
        <v>181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46.5" customHeight="1" x14ac:dyDescent="0.25">
      <c r="A7" s="1"/>
      <c r="B7" s="123"/>
      <c r="C7" s="123"/>
      <c r="D7" s="119"/>
      <c r="E7" s="5" t="s">
        <v>8</v>
      </c>
      <c r="F7" s="2" t="s">
        <v>353</v>
      </c>
      <c r="G7" s="5" t="s">
        <v>113</v>
      </c>
      <c r="H7" s="2" t="s">
        <v>273</v>
      </c>
      <c r="I7" s="2">
        <v>200</v>
      </c>
      <c r="J7" s="21" t="s">
        <v>221</v>
      </c>
      <c r="K7" s="22">
        <v>35</v>
      </c>
      <c r="L7" s="95">
        <v>0</v>
      </c>
      <c r="M7" s="24">
        <f>K7*L7*2</f>
        <v>0</v>
      </c>
      <c r="N7" s="29">
        <v>100</v>
      </c>
      <c r="O7" s="24">
        <f>K7*N7*4</f>
        <v>14000</v>
      </c>
      <c r="P7" s="29">
        <v>100</v>
      </c>
      <c r="Q7" s="24">
        <f>K7*P7*4</f>
        <v>14000</v>
      </c>
      <c r="R7" s="24">
        <f>-SUM(M7,O7,Q7)</f>
        <v>-28000</v>
      </c>
      <c r="S7" s="25" t="s">
        <v>282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45" x14ac:dyDescent="0.25">
      <c r="A8" s="1"/>
      <c r="B8" s="123"/>
      <c r="C8" s="123"/>
      <c r="D8" s="119"/>
      <c r="E8" s="5" t="s">
        <v>9</v>
      </c>
      <c r="F8" s="2" t="s">
        <v>354</v>
      </c>
      <c r="G8" s="5" t="s">
        <v>114</v>
      </c>
      <c r="H8" s="2" t="s">
        <v>301</v>
      </c>
      <c r="I8" s="2" t="s">
        <v>285</v>
      </c>
      <c r="J8" s="21" t="s">
        <v>269</v>
      </c>
      <c r="K8" s="22">
        <v>120</v>
      </c>
      <c r="L8" s="30">
        <v>20000</v>
      </c>
      <c r="M8" s="24">
        <f>K8*L8</f>
        <v>2400000</v>
      </c>
      <c r="N8" s="30">
        <v>20000</v>
      </c>
      <c r="O8" s="24">
        <f>K8*N8</f>
        <v>2400000</v>
      </c>
      <c r="P8" s="30">
        <v>20000</v>
      </c>
      <c r="Q8" s="24">
        <f>K8*P8</f>
        <v>2400000</v>
      </c>
      <c r="R8" s="24">
        <f>SUM(M8,O8,Q8)</f>
        <v>7200000</v>
      </c>
      <c r="S8" s="25" t="s">
        <v>183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75" x14ac:dyDescent="0.25">
      <c r="A9" s="1"/>
      <c r="B9" s="123"/>
      <c r="C9" s="123"/>
      <c r="D9" s="119"/>
      <c r="E9" s="31" t="s">
        <v>10</v>
      </c>
      <c r="F9" s="32" t="s">
        <v>78</v>
      </c>
      <c r="G9" s="31" t="s">
        <v>115</v>
      </c>
      <c r="H9" s="32" t="s">
        <v>347</v>
      </c>
      <c r="I9" s="33" t="s">
        <v>322</v>
      </c>
      <c r="J9" s="26" t="s">
        <v>220</v>
      </c>
      <c r="K9" s="27">
        <v>605</v>
      </c>
      <c r="L9" s="30">
        <v>500</v>
      </c>
      <c r="M9" s="27">
        <f>K9*L9</f>
        <v>302500</v>
      </c>
      <c r="N9" s="30">
        <v>750</v>
      </c>
      <c r="O9" s="27">
        <f>K9*N9</f>
        <v>453750</v>
      </c>
      <c r="P9" s="30">
        <v>750</v>
      </c>
      <c r="Q9" s="27">
        <f>K9*P9</f>
        <v>453750</v>
      </c>
      <c r="R9" s="27">
        <f>SUM(M9,O9,Q9)</f>
        <v>1210000</v>
      </c>
      <c r="S9" s="34" t="s">
        <v>286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32.25" customHeight="1" x14ac:dyDescent="0.25">
      <c r="A10" s="1"/>
      <c r="B10" s="123"/>
      <c r="C10" s="123"/>
      <c r="D10" s="119"/>
      <c r="E10" s="31" t="s">
        <v>39</v>
      </c>
      <c r="F10" s="32" t="s">
        <v>355</v>
      </c>
      <c r="G10" s="31" t="s">
        <v>116</v>
      </c>
      <c r="H10" s="32" t="s">
        <v>73</v>
      </c>
      <c r="I10" s="32" t="s">
        <v>287</v>
      </c>
      <c r="J10" s="21" t="s">
        <v>197</v>
      </c>
      <c r="K10" s="27">
        <v>0</v>
      </c>
      <c r="L10" s="26" t="s">
        <v>77</v>
      </c>
      <c r="M10" s="27" t="s">
        <v>77</v>
      </c>
      <c r="N10" s="26" t="s">
        <v>77</v>
      </c>
      <c r="O10" s="27" t="s">
        <v>77</v>
      </c>
      <c r="P10" s="26" t="s">
        <v>77</v>
      </c>
      <c r="Q10" s="27" t="s">
        <v>77</v>
      </c>
      <c r="R10" s="27">
        <v>0</v>
      </c>
      <c r="S10" s="25" t="s">
        <v>181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30" x14ac:dyDescent="0.25">
      <c r="A11" s="1"/>
      <c r="B11" s="123"/>
      <c r="C11" s="123"/>
      <c r="D11" s="119"/>
      <c r="E11" s="31" t="s">
        <v>40</v>
      </c>
      <c r="F11" s="32" t="s">
        <v>63</v>
      </c>
      <c r="G11" s="31" t="s">
        <v>117</v>
      </c>
      <c r="H11" s="32" t="s">
        <v>73</v>
      </c>
      <c r="I11" s="32" t="s">
        <v>287</v>
      </c>
      <c r="J11" s="21" t="s">
        <v>197</v>
      </c>
      <c r="K11" s="27">
        <v>0</v>
      </c>
      <c r="L11" s="26" t="s">
        <v>77</v>
      </c>
      <c r="M11" s="27" t="s">
        <v>77</v>
      </c>
      <c r="N11" s="26" t="s">
        <v>77</v>
      </c>
      <c r="O11" s="27" t="s">
        <v>77</v>
      </c>
      <c r="P11" s="26" t="s">
        <v>77</v>
      </c>
      <c r="Q11" s="27" t="s">
        <v>77</v>
      </c>
      <c r="R11" s="27">
        <v>0</v>
      </c>
      <c r="S11" s="25" t="s">
        <v>181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30" x14ac:dyDescent="0.25">
      <c r="A12" s="1"/>
      <c r="B12" s="123"/>
      <c r="C12" s="123"/>
      <c r="D12" s="119"/>
      <c r="E12" s="126" t="s">
        <v>57</v>
      </c>
      <c r="F12" s="129" t="s">
        <v>274</v>
      </c>
      <c r="G12" s="35" t="s">
        <v>118</v>
      </c>
      <c r="H12" s="32" t="s">
        <v>82</v>
      </c>
      <c r="I12" s="2" t="s">
        <v>288</v>
      </c>
      <c r="J12" s="21" t="s">
        <v>269</v>
      </c>
      <c r="K12" s="27">
        <v>192</v>
      </c>
      <c r="L12" s="30">
        <v>3000</v>
      </c>
      <c r="M12" s="27">
        <f>K12*L12</f>
        <v>576000</v>
      </c>
      <c r="N12" s="30">
        <v>6000</v>
      </c>
      <c r="O12" s="27">
        <f>K12*N12</f>
        <v>1152000</v>
      </c>
      <c r="P12" s="30">
        <v>6000</v>
      </c>
      <c r="Q12" s="27">
        <f>K12*P12</f>
        <v>1152000</v>
      </c>
      <c r="R12" s="27">
        <f t="shared" ref="R12:R13" si="0">SUM(M12,O12,Q12)</f>
        <v>2880000</v>
      </c>
      <c r="S12" s="34" t="s">
        <v>289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45" x14ac:dyDescent="0.25">
      <c r="A13" s="1"/>
      <c r="B13" s="123"/>
      <c r="C13" s="123"/>
      <c r="D13" s="119"/>
      <c r="E13" s="127"/>
      <c r="F13" s="130"/>
      <c r="G13" s="35" t="s">
        <v>238</v>
      </c>
      <c r="H13" s="32" t="s">
        <v>241</v>
      </c>
      <c r="I13" s="2" t="s">
        <v>290</v>
      </c>
      <c r="J13" s="21" t="s">
        <v>269</v>
      </c>
      <c r="K13" s="27">
        <v>130</v>
      </c>
      <c r="L13" s="30">
        <v>20000</v>
      </c>
      <c r="M13" s="27">
        <f>K13*L13</f>
        <v>2600000</v>
      </c>
      <c r="N13" s="30">
        <v>10000</v>
      </c>
      <c r="O13" s="27">
        <f>K13*N13</f>
        <v>1300000</v>
      </c>
      <c r="P13" s="30">
        <v>10000</v>
      </c>
      <c r="Q13" s="27">
        <f>K13*P13</f>
        <v>1300000</v>
      </c>
      <c r="R13" s="27">
        <f t="shared" si="0"/>
        <v>5200000</v>
      </c>
      <c r="S13" s="34" t="s">
        <v>185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30" x14ac:dyDescent="0.25">
      <c r="A14" s="1"/>
      <c r="B14" s="123"/>
      <c r="C14" s="123"/>
      <c r="D14" s="119"/>
      <c r="E14" s="128"/>
      <c r="F14" s="131"/>
      <c r="G14" s="5" t="s">
        <v>239</v>
      </c>
      <c r="H14" s="32" t="s">
        <v>250</v>
      </c>
      <c r="I14" s="2" t="s">
        <v>285</v>
      </c>
      <c r="J14" s="21" t="s">
        <v>269</v>
      </c>
      <c r="K14" s="27">
        <v>70</v>
      </c>
      <c r="L14" s="30">
        <v>20000</v>
      </c>
      <c r="M14" s="27">
        <f>K14*L14</f>
        <v>1400000</v>
      </c>
      <c r="N14" s="30">
        <v>20000</v>
      </c>
      <c r="O14" s="27">
        <f>K14*N14</f>
        <v>1400000</v>
      </c>
      <c r="P14" s="30">
        <v>20000</v>
      </c>
      <c r="Q14" s="27">
        <f>K14*P14</f>
        <v>1400000</v>
      </c>
      <c r="R14" s="27">
        <f>SUM(M14,O14,Q14)</f>
        <v>4200000</v>
      </c>
      <c r="S14" s="34" t="s">
        <v>185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60" x14ac:dyDescent="0.25">
      <c r="A15" s="1"/>
      <c r="B15" s="123"/>
      <c r="C15" s="123"/>
      <c r="D15" s="119"/>
      <c r="E15" s="35" t="s">
        <v>61</v>
      </c>
      <c r="F15" s="32" t="s">
        <v>356</v>
      </c>
      <c r="G15" s="31" t="s">
        <v>119</v>
      </c>
      <c r="H15" s="32" t="s">
        <v>357</v>
      </c>
      <c r="I15" s="32" t="s">
        <v>77</v>
      </c>
      <c r="J15" s="26" t="s">
        <v>180</v>
      </c>
      <c r="K15" s="27" t="s">
        <v>74</v>
      </c>
      <c r="L15" s="26" t="s">
        <v>77</v>
      </c>
      <c r="M15" s="27" t="s">
        <v>77</v>
      </c>
      <c r="N15" s="26" t="s">
        <v>77</v>
      </c>
      <c r="O15" s="27" t="s">
        <v>77</v>
      </c>
      <c r="P15" s="26" t="s">
        <v>77</v>
      </c>
      <c r="Q15" s="27" t="s">
        <v>77</v>
      </c>
      <c r="R15" s="27" t="s">
        <v>74</v>
      </c>
      <c r="S15" s="34" t="s">
        <v>280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60" x14ac:dyDescent="0.25">
      <c r="A16" s="1"/>
      <c r="B16" s="123"/>
      <c r="C16" s="123"/>
      <c r="D16" s="119"/>
      <c r="E16" s="35" t="s">
        <v>62</v>
      </c>
      <c r="F16" s="32" t="s">
        <v>75</v>
      </c>
      <c r="G16" s="31" t="s">
        <v>120</v>
      </c>
      <c r="H16" s="32" t="s">
        <v>76</v>
      </c>
      <c r="I16" s="2" t="s">
        <v>291</v>
      </c>
      <c r="J16" s="21" t="s">
        <v>269</v>
      </c>
      <c r="K16" s="27">
        <v>80</v>
      </c>
      <c r="L16" s="26">
        <v>500</v>
      </c>
      <c r="M16" s="27">
        <f>K16*L16</f>
        <v>40000</v>
      </c>
      <c r="N16" s="30">
        <v>1000</v>
      </c>
      <c r="O16" s="27">
        <f>K16*N16</f>
        <v>80000</v>
      </c>
      <c r="P16" s="30">
        <v>1000</v>
      </c>
      <c r="Q16" s="27">
        <f>K16*P16</f>
        <v>80000</v>
      </c>
      <c r="R16" s="27">
        <f>SUM(M16,O16,Q16)</f>
        <v>200000</v>
      </c>
      <c r="S16" s="34" t="s">
        <v>184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30" x14ac:dyDescent="0.25">
      <c r="A17" s="1"/>
      <c r="B17" s="123"/>
      <c r="C17" s="123"/>
      <c r="D17" s="119"/>
      <c r="E17" s="35" t="s">
        <v>64</v>
      </c>
      <c r="F17" s="32" t="s">
        <v>109</v>
      </c>
      <c r="G17" s="31" t="s">
        <v>121</v>
      </c>
      <c r="H17" s="32" t="s">
        <v>253</v>
      </c>
      <c r="I17" s="2" t="s">
        <v>74</v>
      </c>
      <c r="J17" s="26" t="s">
        <v>177</v>
      </c>
      <c r="K17" s="27" t="s">
        <v>74</v>
      </c>
      <c r="L17" s="30"/>
      <c r="M17" s="27" t="s">
        <v>77</v>
      </c>
      <c r="N17" s="30"/>
      <c r="O17" s="27" t="s">
        <v>77</v>
      </c>
      <c r="P17" s="30"/>
      <c r="Q17" s="27" t="s">
        <v>77</v>
      </c>
      <c r="R17" s="27" t="s">
        <v>74</v>
      </c>
      <c r="S17" s="34" t="s">
        <v>252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30" customHeight="1" x14ac:dyDescent="0.25">
      <c r="A18" s="1"/>
      <c r="B18" s="123"/>
      <c r="C18" s="123"/>
      <c r="D18" s="119"/>
      <c r="E18" s="126" t="s">
        <v>65</v>
      </c>
      <c r="F18" s="129" t="s">
        <v>89</v>
      </c>
      <c r="G18" s="31" t="s">
        <v>122</v>
      </c>
      <c r="H18" s="32" t="s">
        <v>358</v>
      </c>
      <c r="I18" s="32" t="s">
        <v>287</v>
      </c>
      <c r="J18" s="26" t="s">
        <v>191</v>
      </c>
      <c r="K18" s="27">
        <v>5000000</v>
      </c>
      <c r="L18" s="105">
        <v>0.2</v>
      </c>
      <c r="M18" s="27">
        <f>K18*L18</f>
        <v>1000000</v>
      </c>
      <c r="N18" s="105">
        <v>0.4</v>
      </c>
      <c r="O18" s="27">
        <f>K18*N18</f>
        <v>2000000</v>
      </c>
      <c r="P18" s="105">
        <v>0.4</v>
      </c>
      <c r="Q18" s="27">
        <f>K18*P18</f>
        <v>2000000</v>
      </c>
      <c r="R18" s="27">
        <f>SUM(M18,O18,Q18)</f>
        <v>5000000</v>
      </c>
      <c r="S18" s="34" t="s">
        <v>293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45" x14ac:dyDescent="0.25">
      <c r="A19" s="1"/>
      <c r="B19" s="123"/>
      <c r="C19" s="123"/>
      <c r="D19" s="119"/>
      <c r="E19" s="128"/>
      <c r="F19" s="131"/>
      <c r="G19" s="36" t="s">
        <v>237</v>
      </c>
      <c r="H19" s="37" t="s">
        <v>314</v>
      </c>
      <c r="I19" s="37" t="s">
        <v>287</v>
      </c>
      <c r="J19" s="93" t="s">
        <v>191</v>
      </c>
      <c r="K19" s="38">
        <v>1200000</v>
      </c>
      <c r="L19" s="105">
        <v>0</v>
      </c>
      <c r="M19" s="27">
        <f>K19*L19</f>
        <v>0</v>
      </c>
      <c r="N19" s="105">
        <v>0.65</v>
      </c>
      <c r="O19" s="27">
        <f>K19*N19</f>
        <v>780000</v>
      </c>
      <c r="P19" s="105">
        <v>0.35</v>
      </c>
      <c r="Q19" s="27">
        <f>K19*P19</f>
        <v>420000</v>
      </c>
      <c r="R19" s="27">
        <f>SUM(M19,O19,Q19)</f>
        <v>1200000</v>
      </c>
      <c r="S19" s="39" t="s">
        <v>181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75" x14ac:dyDescent="0.25">
      <c r="A20" s="1"/>
      <c r="B20" s="123"/>
      <c r="C20" s="123"/>
      <c r="D20" s="119"/>
      <c r="E20" s="92" t="s">
        <v>66</v>
      </c>
      <c r="F20" s="37" t="s">
        <v>91</v>
      </c>
      <c r="G20" s="36" t="s">
        <v>123</v>
      </c>
      <c r="H20" s="40" t="s">
        <v>360</v>
      </c>
      <c r="I20" s="37" t="s">
        <v>294</v>
      </c>
      <c r="J20" s="93" t="s">
        <v>80</v>
      </c>
      <c r="K20" s="38">
        <v>22000</v>
      </c>
      <c r="L20" s="96">
        <v>70</v>
      </c>
      <c r="M20" s="38">
        <f>K20*L20</f>
        <v>1540000</v>
      </c>
      <c r="N20" s="96">
        <v>25</v>
      </c>
      <c r="O20" s="38">
        <f>K20*N20</f>
        <v>550000</v>
      </c>
      <c r="P20" s="96">
        <v>25</v>
      </c>
      <c r="Q20" s="38">
        <f>K20*P20</f>
        <v>550000</v>
      </c>
      <c r="R20" s="38">
        <f>SUM(M20,O20,Q20)</f>
        <v>2640000</v>
      </c>
      <c r="S20" s="34" t="s">
        <v>185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30" x14ac:dyDescent="0.25">
      <c r="A21" s="1"/>
      <c r="B21" s="123"/>
      <c r="C21" s="123"/>
      <c r="D21" s="119"/>
      <c r="E21" s="126" t="s">
        <v>106</v>
      </c>
      <c r="F21" s="129" t="s">
        <v>414</v>
      </c>
      <c r="G21" s="35" t="s">
        <v>124</v>
      </c>
      <c r="H21" s="37" t="s">
        <v>361</v>
      </c>
      <c r="I21" s="37" t="s">
        <v>74</v>
      </c>
      <c r="J21" s="93" t="s">
        <v>192</v>
      </c>
      <c r="K21" s="38" t="s">
        <v>74</v>
      </c>
      <c r="L21" s="30" t="s">
        <v>77</v>
      </c>
      <c r="M21" s="27" t="s">
        <v>77</v>
      </c>
      <c r="N21" s="30" t="s">
        <v>77</v>
      </c>
      <c r="O21" s="27" t="s">
        <v>77</v>
      </c>
      <c r="P21" s="30" t="s">
        <v>77</v>
      </c>
      <c r="Q21" s="27" t="s">
        <v>77</v>
      </c>
      <c r="R21" s="27" t="s">
        <v>74</v>
      </c>
      <c r="S21" s="39" t="s">
        <v>194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30" x14ac:dyDescent="0.25">
      <c r="A22" s="1"/>
      <c r="B22" s="123"/>
      <c r="C22" s="123"/>
      <c r="D22" s="119"/>
      <c r="E22" s="127"/>
      <c r="F22" s="130"/>
      <c r="G22" s="35" t="s">
        <v>233</v>
      </c>
      <c r="H22" s="37" t="s">
        <v>198</v>
      </c>
      <c r="I22" s="37" t="s">
        <v>296</v>
      </c>
      <c r="J22" s="93" t="s">
        <v>193</v>
      </c>
      <c r="K22" s="38">
        <v>12000</v>
      </c>
      <c r="L22" s="96">
        <v>1</v>
      </c>
      <c r="M22" s="38">
        <f>K22*L22</f>
        <v>12000</v>
      </c>
      <c r="N22" s="96">
        <v>2</v>
      </c>
      <c r="O22" s="38">
        <f>K22*N22</f>
        <v>24000</v>
      </c>
      <c r="P22" s="96">
        <v>2</v>
      </c>
      <c r="Q22" s="38">
        <f>K22*P22</f>
        <v>24000</v>
      </c>
      <c r="R22" s="38">
        <f>SUM(M22,O22,Q22)</f>
        <v>60000</v>
      </c>
      <c r="S22" s="39" t="s">
        <v>194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24" customHeight="1" x14ac:dyDescent="0.25">
      <c r="A23" s="1"/>
      <c r="B23" s="123"/>
      <c r="C23" s="123"/>
      <c r="D23" s="119"/>
      <c r="E23" s="127"/>
      <c r="F23" s="130"/>
      <c r="G23" s="35" t="s">
        <v>234</v>
      </c>
      <c r="H23" s="40" t="s">
        <v>107</v>
      </c>
      <c r="I23" s="106">
        <v>15000000</v>
      </c>
      <c r="J23" s="91" t="s">
        <v>228</v>
      </c>
      <c r="K23" s="41">
        <v>1500000</v>
      </c>
      <c r="L23" s="97">
        <v>2</v>
      </c>
      <c r="M23" s="42">
        <f>K23*L23</f>
        <v>3000000</v>
      </c>
      <c r="N23" s="97">
        <v>4</v>
      </c>
      <c r="O23" s="42">
        <f>K23*N23</f>
        <v>6000000</v>
      </c>
      <c r="P23" s="97">
        <v>4</v>
      </c>
      <c r="Q23" s="42">
        <f>K23*P23</f>
        <v>6000000</v>
      </c>
      <c r="R23" s="42">
        <f>SUM(M23,O23,Q23)</f>
        <v>15000000</v>
      </c>
      <c r="S23" s="43" t="s">
        <v>194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45" x14ac:dyDescent="0.25">
      <c r="A24" s="1"/>
      <c r="B24" s="123"/>
      <c r="C24" s="123"/>
      <c r="D24" s="119"/>
      <c r="E24" s="127"/>
      <c r="F24" s="130"/>
      <c r="G24" s="35" t="s">
        <v>235</v>
      </c>
      <c r="H24" s="40" t="s">
        <v>415</v>
      </c>
      <c r="I24" s="40" t="s">
        <v>297</v>
      </c>
      <c r="J24" s="91" t="s">
        <v>227</v>
      </c>
      <c r="K24" s="41">
        <v>55000</v>
      </c>
      <c r="L24" s="97">
        <v>1</v>
      </c>
      <c r="M24" s="42">
        <f>K24*L24</f>
        <v>55000</v>
      </c>
      <c r="N24" s="97">
        <v>0</v>
      </c>
      <c r="O24" s="42">
        <f>K24*N24</f>
        <v>0</v>
      </c>
      <c r="P24" s="97">
        <v>0</v>
      </c>
      <c r="Q24" s="42">
        <f>K24*P24</f>
        <v>0</v>
      </c>
      <c r="R24" s="42">
        <f>SUM(M24,O24,Q24)</f>
        <v>55000</v>
      </c>
      <c r="S24" s="43" t="s">
        <v>194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30" x14ac:dyDescent="0.25">
      <c r="A25" s="1"/>
      <c r="B25" s="123"/>
      <c r="C25" s="123"/>
      <c r="D25" s="119"/>
      <c r="E25" s="127"/>
      <c r="F25" s="130"/>
      <c r="G25" s="44" t="s">
        <v>236</v>
      </c>
      <c r="H25" s="37" t="s">
        <v>195</v>
      </c>
      <c r="I25" s="37" t="s">
        <v>362</v>
      </c>
      <c r="J25" s="93" t="s">
        <v>222</v>
      </c>
      <c r="K25" s="38">
        <v>170000</v>
      </c>
      <c r="L25" s="96">
        <v>1</v>
      </c>
      <c r="M25" s="38">
        <f>K25*L25</f>
        <v>170000</v>
      </c>
      <c r="N25" s="96">
        <v>1</v>
      </c>
      <c r="O25" s="38">
        <f>K25*N25</f>
        <v>170000</v>
      </c>
      <c r="P25" s="96">
        <v>0</v>
      </c>
      <c r="Q25" s="38">
        <f>K25*P25</f>
        <v>0</v>
      </c>
      <c r="R25" s="38">
        <f>SUM(M25,O25,Q25)</f>
        <v>340000</v>
      </c>
      <c r="S25" s="39" t="s">
        <v>298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47.25" customHeight="1" x14ac:dyDescent="0.25">
      <c r="A26" s="1"/>
      <c r="B26" s="123"/>
      <c r="C26" s="123"/>
      <c r="D26" s="119"/>
      <c r="E26" s="35" t="s">
        <v>108</v>
      </c>
      <c r="F26" s="26" t="s">
        <v>307</v>
      </c>
      <c r="G26" s="35" t="s">
        <v>125</v>
      </c>
      <c r="H26" s="26" t="s">
        <v>359</v>
      </c>
      <c r="I26" s="26" t="s">
        <v>287</v>
      </c>
      <c r="J26" s="26" t="s">
        <v>191</v>
      </c>
      <c r="K26" s="27" t="s">
        <v>74</v>
      </c>
      <c r="L26" s="30" t="s">
        <v>77</v>
      </c>
      <c r="M26" s="27" t="s">
        <v>77</v>
      </c>
      <c r="N26" s="30" t="s">
        <v>77</v>
      </c>
      <c r="O26" s="27" t="s">
        <v>77</v>
      </c>
      <c r="P26" s="30" t="s">
        <v>77</v>
      </c>
      <c r="Q26" s="27" t="s">
        <v>77</v>
      </c>
      <c r="R26" s="27" t="s">
        <v>74</v>
      </c>
      <c r="S26" s="39" t="s">
        <v>196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30" customHeight="1" x14ac:dyDescent="0.25">
      <c r="A27" s="1"/>
      <c r="B27" s="123"/>
      <c r="C27" s="123"/>
      <c r="D27" s="119"/>
      <c r="E27" s="158" t="s">
        <v>308</v>
      </c>
      <c r="F27" s="153" t="s">
        <v>87</v>
      </c>
      <c r="G27" s="45" t="s">
        <v>309</v>
      </c>
      <c r="H27" s="33" t="s">
        <v>170</v>
      </c>
      <c r="I27" s="33" t="s">
        <v>287</v>
      </c>
      <c r="J27" s="21" t="s">
        <v>197</v>
      </c>
      <c r="K27" s="42">
        <v>0</v>
      </c>
      <c r="L27" s="30" t="s">
        <v>77</v>
      </c>
      <c r="M27" s="27" t="s">
        <v>77</v>
      </c>
      <c r="N27" s="30" t="s">
        <v>77</v>
      </c>
      <c r="O27" s="27" t="s">
        <v>77</v>
      </c>
      <c r="P27" s="30" t="s">
        <v>77</v>
      </c>
      <c r="Q27" s="27" t="s">
        <v>77</v>
      </c>
      <c r="R27" s="42">
        <v>0</v>
      </c>
      <c r="S27" s="39" t="s">
        <v>194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30" x14ac:dyDescent="0.25">
      <c r="A28" s="1"/>
      <c r="B28" s="123"/>
      <c r="C28" s="123"/>
      <c r="D28" s="119"/>
      <c r="E28" s="159"/>
      <c r="F28" s="154"/>
      <c r="G28" s="45" t="s">
        <v>310</v>
      </c>
      <c r="H28" s="33" t="s">
        <v>275</v>
      </c>
      <c r="I28" s="33" t="s">
        <v>287</v>
      </c>
      <c r="J28" s="21" t="s">
        <v>197</v>
      </c>
      <c r="K28" s="42">
        <v>0</v>
      </c>
      <c r="L28" s="30" t="s">
        <v>77</v>
      </c>
      <c r="M28" s="27" t="s">
        <v>77</v>
      </c>
      <c r="N28" s="30" t="s">
        <v>77</v>
      </c>
      <c r="O28" s="27" t="s">
        <v>77</v>
      </c>
      <c r="P28" s="30" t="s">
        <v>77</v>
      </c>
      <c r="Q28" s="27" t="s">
        <v>77</v>
      </c>
      <c r="R28" s="42">
        <v>0</v>
      </c>
      <c r="S28" s="39" t="s">
        <v>194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45" x14ac:dyDescent="0.25">
      <c r="A29" s="1"/>
      <c r="B29" s="123"/>
      <c r="C29" s="123"/>
      <c r="D29" s="119"/>
      <c r="E29" s="159"/>
      <c r="F29" s="154"/>
      <c r="G29" s="45" t="s">
        <v>311</v>
      </c>
      <c r="H29" s="33" t="s">
        <v>171</v>
      </c>
      <c r="I29" s="33" t="s">
        <v>287</v>
      </c>
      <c r="J29" s="21" t="s">
        <v>197</v>
      </c>
      <c r="K29" s="42">
        <v>0</v>
      </c>
      <c r="L29" s="30" t="s">
        <v>77</v>
      </c>
      <c r="M29" s="27" t="s">
        <v>77</v>
      </c>
      <c r="N29" s="30" t="s">
        <v>77</v>
      </c>
      <c r="O29" s="27" t="s">
        <v>77</v>
      </c>
      <c r="P29" s="30" t="s">
        <v>77</v>
      </c>
      <c r="Q29" s="27" t="s">
        <v>77</v>
      </c>
      <c r="R29" s="42">
        <v>0</v>
      </c>
      <c r="S29" s="39" t="s">
        <v>194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30" x14ac:dyDescent="0.25">
      <c r="A30" s="1"/>
      <c r="B30" s="123"/>
      <c r="C30" s="123"/>
      <c r="D30" s="119"/>
      <c r="E30" s="159"/>
      <c r="F30" s="154"/>
      <c r="G30" s="45" t="s">
        <v>312</v>
      </c>
      <c r="H30" s="33" t="s">
        <v>172</v>
      </c>
      <c r="I30" s="33" t="s">
        <v>287</v>
      </c>
      <c r="J30" s="21" t="s">
        <v>197</v>
      </c>
      <c r="K30" s="42">
        <v>0</v>
      </c>
      <c r="L30" s="30" t="s">
        <v>77</v>
      </c>
      <c r="M30" s="27" t="s">
        <v>77</v>
      </c>
      <c r="N30" s="30" t="s">
        <v>77</v>
      </c>
      <c r="O30" s="27" t="s">
        <v>77</v>
      </c>
      <c r="P30" s="30" t="s">
        <v>77</v>
      </c>
      <c r="Q30" s="27" t="s">
        <v>77</v>
      </c>
      <c r="R30" s="42">
        <v>0</v>
      </c>
      <c r="S30" s="39" t="s">
        <v>194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63.75" customHeight="1" thickBot="1" x14ac:dyDescent="0.3">
      <c r="A31" s="1"/>
      <c r="B31" s="124"/>
      <c r="C31" s="124"/>
      <c r="D31" s="120"/>
      <c r="E31" s="160"/>
      <c r="F31" s="155"/>
      <c r="G31" s="46" t="s">
        <v>313</v>
      </c>
      <c r="H31" s="47" t="s">
        <v>276</v>
      </c>
      <c r="I31" s="47" t="s">
        <v>287</v>
      </c>
      <c r="J31" s="48" t="s">
        <v>363</v>
      </c>
      <c r="K31" s="49">
        <v>0</v>
      </c>
      <c r="L31" s="98" t="s">
        <v>77</v>
      </c>
      <c r="M31" s="49" t="s">
        <v>77</v>
      </c>
      <c r="N31" s="98" t="s">
        <v>77</v>
      </c>
      <c r="O31" s="49" t="s">
        <v>77</v>
      </c>
      <c r="P31" s="98" t="s">
        <v>77</v>
      </c>
      <c r="Q31" s="49" t="s">
        <v>77</v>
      </c>
      <c r="R31" s="49">
        <f>SUM(M31,O31,Q31)</f>
        <v>0</v>
      </c>
      <c r="S31" s="50" t="s">
        <v>299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60" customHeight="1" x14ac:dyDescent="0.25">
      <c r="A32" s="1"/>
      <c r="B32" s="125">
        <f>B4+1</f>
        <v>2</v>
      </c>
      <c r="C32" s="125" t="s">
        <v>229</v>
      </c>
      <c r="D32" s="117" t="s">
        <v>348</v>
      </c>
      <c r="E32" s="152" t="s">
        <v>11</v>
      </c>
      <c r="F32" s="151" t="s">
        <v>88</v>
      </c>
      <c r="G32" s="51" t="s">
        <v>126</v>
      </c>
      <c r="H32" s="52" t="s">
        <v>81</v>
      </c>
      <c r="I32" s="52" t="s">
        <v>302</v>
      </c>
      <c r="J32" s="53" t="s">
        <v>200</v>
      </c>
      <c r="K32" s="54">
        <v>20000</v>
      </c>
      <c r="L32" s="63">
        <v>2</v>
      </c>
      <c r="M32" s="55">
        <f>K32*L32</f>
        <v>40000</v>
      </c>
      <c r="N32" s="63">
        <v>5</v>
      </c>
      <c r="O32" s="55">
        <f>K32*N32</f>
        <v>100000</v>
      </c>
      <c r="P32" s="63">
        <v>5</v>
      </c>
      <c r="Q32" s="55">
        <f>K32*P32</f>
        <v>100000</v>
      </c>
      <c r="R32" s="55">
        <f>SUM(M32,O32,Q32)</f>
        <v>240000</v>
      </c>
      <c r="S32" s="56" t="s">
        <v>201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30" x14ac:dyDescent="0.25">
      <c r="A33" s="1"/>
      <c r="B33" s="125"/>
      <c r="C33" s="125"/>
      <c r="D33" s="117"/>
      <c r="E33" s="152"/>
      <c r="F33" s="151"/>
      <c r="G33" s="57" t="s">
        <v>127</v>
      </c>
      <c r="H33" s="52" t="s">
        <v>59</v>
      </c>
      <c r="I33" s="52" t="s">
        <v>303</v>
      </c>
      <c r="J33" s="10" t="s">
        <v>223</v>
      </c>
      <c r="K33" s="54">
        <v>500</v>
      </c>
      <c r="L33" s="63">
        <v>4</v>
      </c>
      <c r="M33" s="55">
        <f>K33*L33</f>
        <v>2000</v>
      </c>
      <c r="N33" s="63">
        <v>3</v>
      </c>
      <c r="O33" s="55">
        <f>K33*N33</f>
        <v>1500</v>
      </c>
      <c r="P33" s="63">
        <v>3</v>
      </c>
      <c r="Q33" s="55">
        <f>K33*P33</f>
        <v>1500</v>
      </c>
      <c r="R33" s="55">
        <f>SUM(M33,O33,Q33)</f>
        <v>5000</v>
      </c>
      <c r="S33" s="56" t="s">
        <v>201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30" x14ac:dyDescent="0.25">
      <c r="A34" s="1"/>
      <c r="B34" s="125"/>
      <c r="C34" s="125"/>
      <c r="D34" s="117"/>
      <c r="E34" s="135"/>
      <c r="F34" s="137"/>
      <c r="G34" s="58" t="s">
        <v>128</v>
      </c>
      <c r="H34" s="52" t="s">
        <v>83</v>
      </c>
      <c r="I34" s="52" t="s">
        <v>304</v>
      </c>
      <c r="J34" s="10" t="s">
        <v>80</v>
      </c>
      <c r="K34" s="54">
        <v>80000</v>
      </c>
      <c r="L34" s="63">
        <v>10</v>
      </c>
      <c r="M34" s="55">
        <f>K34*L34</f>
        <v>800000</v>
      </c>
      <c r="N34" s="63">
        <v>10</v>
      </c>
      <c r="O34" s="55">
        <f>K34*N34</f>
        <v>800000</v>
      </c>
      <c r="P34" s="63">
        <v>5</v>
      </c>
      <c r="Q34" s="55">
        <f>K34*P34</f>
        <v>400000</v>
      </c>
      <c r="R34" s="55">
        <f>SUM(M34,O34,Q34)</f>
        <v>2000000</v>
      </c>
      <c r="S34" s="56" t="s">
        <v>289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45" x14ac:dyDescent="0.25">
      <c r="A35" s="1"/>
      <c r="B35" s="125"/>
      <c r="C35" s="125"/>
      <c r="D35" s="117"/>
      <c r="E35" s="59" t="s">
        <v>12</v>
      </c>
      <c r="F35" s="52" t="s">
        <v>96</v>
      </c>
      <c r="G35" s="58" t="s">
        <v>129</v>
      </c>
      <c r="H35" s="52" t="s">
        <v>277</v>
      </c>
      <c r="I35" s="52" t="s">
        <v>74</v>
      </c>
      <c r="J35" s="10" t="s">
        <v>191</v>
      </c>
      <c r="K35" s="54" t="s">
        <v>74</v>
      </c>
      <c r="L35" s="63" t="s">
        <v>77</v>
      </c>
      <c r="M35" s="55" t="s">
        <v>77</v>
      </c>
      <c r="N35" s="63" t="s">
        <v>77</v>
      </c>
      <c r="O35" s="55" t="s">
        <v>77</v>
      </c>
      <c r="P35" s="63" t="s">
        <v>77</v>
      </c>
      <c r="Q35" s="55" t="s">
        <v>77</v>
      </c>
      <c r="R35" s="55">
        <v>0</v>
      </c>
      <c r="S35" s="56" t="s">
        <v>194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45" x14ac:dyDescent="0.25">
      <c r="A36" s="1"/>
      <c r="B36" s="125"/>
      <c r="C36" s="125"/>
      <c r="D36" s="117"/>
      <c r="E36" s="59" t="s">
        <v>13</v>
      </c>
      <c r="F36" s="52" t="s">
        <v>278</v>
      </c>
      <c r="G36" s="58" t="s">
        <v>130</v>
      </c>
      <c r="H36" s="52" t="s">
        <v>365</v>
      </c>
      <c r="I36" s="52" t="s">
        <v>77</v>
      </c>
      <c r="J36" s="10" t="s">
        <v>197</v>
      </c>
      <c r="K36" s="54">
        <v>0</v>
      </c>
      <c r="L36" s="63" t="s">
        <v>77</v>
      </c>
      <c r="M36" s="55" t="s">
        <v>77</v>
      </c>
      <c r="N36" s="63" t="s">
        <v>77</v>
      </c>
      <c r="O36" s="55" t="s">
        <v>77</v>
      </c>
      <c r="P36" s="63" t="s">
        <v>77</v>
      </c>
      <c r="Q36" s="55" t="s">
        <v>77</v>
      </c>
      <c r="R36" s="55">
        <v>0</v>
      </c>
      <c r="S36" s="56" t="s">
        <v>194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30" x14ac:dyDescent="0.25">
      <c r="A37" s="1"/>
      <c r="B37" s="125"/>
      <c r="C37" s="125"/>
      <c r="D37" s="117"/>
      <c r="E37" s="60" t="s">
        <v>14</v>
      </c>
      <c r="F37" s="61" t="s">
        <v>174</v>
      </c>
      <c r="G37" s="58" t="s">
        <v>131</v>
      </c>
      <c r="H37" s="52" t="s">
        <v>364</v>
      </c>
      <c r="I37" s="52" t="s">
        <v>77</v>
      </c>
      <c r="J37" s="10" t="s">
        <v>197</v>
      </c>
      <c r="K37" s="54">
        <v>0</v>
      </c>
      <c r="L37" s="63" t="s">
        <v>77</v>
      </c>
      <c r="M37" s="55" t="s">
        <v>77</v>
      </c>
      <c r="N37" s="63" t="s">
        <v>77</v>
      </c>
      <c r="O37" s="55" t="s">
        <v>77</v>
      </c>
      <c r="P37" s="63" t="s">
        <v>77</v>
      </c>
      <c r="Q37" s="55" t="s">
        <v>77</v>
      </c>
      <c r="R37" s="55">
        <v>0</v>
      </c>
      <c r="S37" s="56" t="s">
        <v>194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45" x14ac:dyDescent="0.25">
      <c r="A38" s="1"/>
      <c r="B38" s="125"/>
      <c r="C38" s="125"/>
      <c r="D38" s="117"/>
      <c r="E38" s="57" t="s">
        <v>173</v>
      </c>
      <c r="F38" s="10" t="s">
        <v>265</v>
      </c>
      <c r="G38" s="51" t="s">
        <v>175</v>
      </c>
      <c r="H38" s="52" t="s">
        <v>169</v>
      </c>
      <c r="I38" s="52" t="s">
        <v>77</v>
      </c>
      <c r="J38" s="53" t="s">
        <v>207</v>
      </c>
      <c r="K38" s="54">
        <v>0</v>
      </c>
      <c r="L38" s="63" t="s">
        <v>77</v>
      </c>
      <c r="M38" s="55" t="s">
        <v>77</v>
      </c>
      <c r="N38" s="63" t="s">
        <v>77</v>
      </c>
      <c r="O38" s="55" t="s">
        <v>77</v>
      </c>
      <c r="P38" s="63" t="s">
        <v>77</v>
      </c>
      <c r="Q38" s="55" t="s">
        <v>77</v>
      </c>
      <c r="R38" s="55">
        <v>0</v>
      </c>
      <c r="S38" s="56" t="s">
        <v>194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33" customHeight="1" x14ac:dyDescent="0.25">
      <c r="A39" s="1"/>
      <c r="B39" s="125"/>
      <c r="C39" s="125"/>
      <c r="D39" s="117"/>
      <c r="E39" s="134" t="s">
        <v>258</v>
      </c>
      <c r="F39" s="136" t="s">
        <v>38</v>
      </c>
      <c r="G39" s="57" t="s">
        <v>257</v>
      </c>
      <c r="H39" s="52" t="s">
        <v>73</v>
      </c>
      <c r="I39" s="52" t="s">
        <v>74</v>
      </c>
      <c r="J39" s="10" t="s">
        <v>197</v>
      </c>
      <c r="K39" s="54">
        <v>0</v>
      </c>
      <c r="L39" s="63" t="s">
        <v>77</v>
      </c>
      <c r="M39" s="55" t="s">
        <v>77</v>
      </c>
      <c r="N39" s="63" t="s">
        <v>77</v>
      </c>
      <c r="O39" s="55" t="s">
        <v>77</v>
      </c>
      <c r="P39" s="63" t="s">
        <v>77</v>
      </c>
      <c r="Q39" s="55" t="s">
        <v>77</v>
      </c>
      <c r="R39" s="55">
        <v>0</v>
      </c>
      <c r="S39" s="56" t="s">
        <v>194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30.75" thickBot="1" x14ac:dyDescent="0.3">
      <c r="A40" s="1"/>
      <c r="B40" s="125"/>
      <c r="C40" s="125"/>
      <c r="D40" s="117"/>
      <c r="E40" s="156"/>
      <c r="F40" s="157"/>
      <c r="G40" s="62" t="s">
        <v>300</v>
      </c>
      <c r="H40" s="52" t="s">
        <v>366</v>
      </c>
      <c r="I40" s="107" t="s">
        <v>305</v>
      </c>
      <c r="J40" s="10" t="s">
        <v>203</v>
      </c>
      <c r="K40" s="54">
        <v>75</v>
      </c>
      <c r="L40" s="63">
        <v>1000</v>
      </c>
      <c r="M40" s="55">
        <f>K40*L40</f>
        <v>75000</v>
      </c>
      <c r="N40" s="63">
        <v>3500</v>
      </c>
      <c r="O40" s="55">
        <f>K40*N40</f>
        <v>262500</v>
      </c>
      <c r="P40" s="63">
        <v>3500</v>
      </c>
      <c r="Q40" s="55">
        <f>K40*P40</f>
        <v>262500</v>
      </c>
      <c r="R40" s="55">
        <f>SUM(M40,O40,Q40)</f>
        <v>600000</v>
      </c>
      <c r="S40" s="56" t="s">
        <v>201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45" x14ac:dyDescent="0.25">
      <c r="A41" s="1"/>
      <c r="B41" s="122">
        <f>B32+1</f>
        <v>3</v>
      </c>
      <c r="C41" s="122" t="s">
        <v>52</v>
      </c>
      <c r="D41" s="118" t="s">
        <v>350</v>
      </c>
      <c r="E41" s="15" t="s">
        <v>15</v>
      </c>
      <c r="F41" s="7" t="s">
        <v>279</v>
      </c>
      <c r="G41" s="15" t="s">
        <v>132</v>
      </c>
      <c r="H41" s="7" t="s">
        <v>367</v>
      </c>
      <c r="I41" s="7" t="s">
        <v>287</v>
      </c>
      <c r="J41" s="16" t="s">
        <v>202</v>
      </c>
      <c r="K41" s="17">
        <v>2000000</v>
      </c>
      <c r="L41" s="99">
        <v>0</v>
      </c>
      <c r="M41" s="19">
        <v>0</v>
      </c>
      <c r="N41" s="108">
        <v>0.5</v>
      </c>
      <c r="O41" s="19">
        <f>K41*N41</f>
        <v>1000000</v>
      </c>
      <c r="P41" s="108">
        <v>0.5</v>
      </c>
      <c r="Q41" s="19">
        <f>K41*P41</f>
        <v>1000000</v>
      </c>
      <c r="R41" s="19">
        <f>SUM(M41,O41,Q41)</f>
        <v>2000000</v>
      </c>
      <c r="S41" s="20" t="s">
        <v>190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45" x14ac:dyDescent="0.25">
      <c r="A42" s="1"/>
      <c r="B42" s="123"/>
      <c r="C42" s="123"/>
      <c r="D42" s="119"/>
      <c r="E42" s="126" t="s">
        <v>16</v>
      </c>
      <c r="F42" s="129" t="s">
        <v>368</v>
      </c>
      <c r="G42" s="35" t="s">
        <v>133</v>
      </c>
      <c r="H42" s="2" t="s">
        <v>243</v>
      </c>
      <c r="I42" s="2" t="s">
        <v>306</v>
      </c>
      <c r="J42" s="64" t="s">
        <v>224</v>
      </c>
      <c r="K42" s="22">
        <v>8000</v>
      </c>
      <c r="L42" s="29">
        <v>20</v>
      </c>
      <c r="M42" s="24">
        <f>K42*L42</f>
        <v>160000</v>
      </c>
      <c r="N42" s="29">
        <v>20</v>
      </c>
      <c r="O42" s="24">
        <f>K42*N42</f>
        <v>160000</v>
      </c>
      <c r="P42" s="29">
        <v>10</v>
      </c>
      <c r="Q42" s="24">
        <f>K42*P42</f>
        <v>80000</v>
      </c>
      <c r="R42" s="24">
        <f>-SUM(M42,O42,Q42)</f>
        <v>-400000</v>
      </c>
      <c r="S42" s="25" t="s">
        <v>321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60" customHeight="1" x14ac:dyDescent="0.25">
      <c r="A43" s="1"/>
      <c r="B43" s="123"/>
      <c r="C43" s="123"/>
      <c r="D43" s="119"/>
      <c r="E43" s="127"/>
      <c r="F43" s="130"/>
      <c r="G43" s="5" t="s">
        <v>134</v>
      </c>
      <c r="H43" s="2" t="s">
        <v>104</v>
      </c>
      <c r="I43" s="2" t="s">
        <v>74</v>
      </c>
      <c r="J43" s="21" t="s">
        <v>199</v>
      </c>
      <c r="K43" s="22" t="s">
        <v>74</v>
      </c>
      <c r="L43" s="29" t="s">
        <v>77</v>
      </c>
      <c r="M43" s="24" t="s">
        <v>77</v>
      </c>
      <c r="N43" s="29" t="s">
        <v>77</v>
      </c>
      <c r="O43" s="24" t="s">
        <v>77</v>
      </c>
      <c r="P43" s="29" t="s">
        <v>77</v>
      </c>
      <c r="Q43" s="24" t="s">
        <v>77</v>
      </c>
      <c r="R43" s="24" t="s">
        <v>74</v>
      </c>
      <c r="S43" s="34" t="s">
        <v>185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36" customHeight="1" x14ac:dyDescent="0.25">
      <c r="A44" s="1"/>
      <c r="B44" s="123"/>
      <c r="C44" s="123"/>
      <c r="D44" s="119"/>
      <c r="E44" s="128"/>
      <c r="F44" s="131"/>
      <c r="G44" s="5" t="s">
        <v>206</v>
      </c>
      <c r="H44" s="2" t="s">
        <v>242</v>
      </c>
      <c r="I44" s="2" t="s">
        <v>315</v>
      </c>
      <c r="J44" s="64" t="s">
        <v>199</v>
      </c>
      <c r="K44" s="22">
        <v>500</v>
      </c>
      <c r="L44" s="29">
        <v>10</v>
      </c>
      <c r="M44" s="24">
        <f>K44*L44</f>
        <v>5000</v>
      </c>
      <c r="N44" s="29">
        <v>15</v>
      </c>
      <c r="O44" s="24">
        <f>K44*N44</f>
        <v>7500</v>
      </c>
      <c r="P44" s="29">
        <v>15</v>
      </c>
      <c r="Q44" s="24">
        <f>K44*P44</f>
        <v>7500</v>
      </c>
      <c r="R44" s="24">
        <f>SUM(M44,O44,Q44)</f>
        <v>20000</v>
      </c>
      <c r="S44" s="25" t="s">
        <v>194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45" customHeight="1" x14ac:dyDescent="0.25">
      <c r="A45" s="1"/>
      <c r="B45" s="123"/>
      <c r="C45" s="123"/>
      <c r="D45" s="119"/>
      <c r="E45" s="31" t="s">
        <v>17</v>
      </c>
      <c r="F45" s="2" t="s">
        <v>371</v>
      </c>
      <c r="G45" s="5" t="s">
        <v>135</v>
      </c>
      <c r="H45" s="2" t="s">
        <v>369</v>
      </c>
      <c r="I45" s="2" t="s">
        <v>74</v>
      </c>
      <c r="J45" s="112" t="s">
        <v>207</v>
      </c>
      <c r="K45" s="24">
        <v>0</v>
      </c>
      <c r="L45" s="29" t="s">
        <v>77</v>
      </c>
      <c r="M45" s="24" t="s">
        <v>77</v>
      </c>
      <c r="N45" s="29" t="s">
        <v>77</v>
      </c>
      <c r="O45" s="24" t="s">
        <v>77</v>
      </c>
      <c r="P45" s="29" t="s">
        <v>77</v>
      </c>
      <c r="Q45" s="24" t="s">
        <v>77</v>
      </c>
      <c r="R45" s="24">
        <v>0</v>
      </c>
      <c r="S45" s="25" t="s">
        <v>194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48" customHeight="1" x14ac:dyDescent="0.25">
      <c r="A46" s="1"/>
      <c r="B46" s="123"/>
      <c r="C46" s="123"/>
      <c r="D46" s="119"/>
      <c r="E46" s="31" t="s">
        <v>18</v>
      </c>
      <c r="F46" s="2" t="s">
        <v>370</v>
      </c>
      <c r="G46" s="5" t="s">
        <v>136</v>
      </c>
      <c r="H46" s="2" t="s">
        <v>372</v>
      </c>
      <c r="I46" s="2" t="s">
        <v>77</v>
      </c>
      <c r="J46" s="112" t="s">
        <v>266</v>
      </c>
      <c r="K46" s="24">
        <v>0</v>
      </c>
      <c r="L46" s="29" t="s">
        <v>77</v>
      </c>
      <c r="M46" s="24" t="s">
        <v>77</v>
      </c>
      <c r="N46" s="29" t="s">
        <v>77</v>
      </c>
      <c r="O46" s="24" t="s">
        <v>77</v>
      </c>
      <c r="P46" s="29" t="s">
        <v>77</v>
      </c>
      <c r="Q46" s="24" t="s">
        <v>77</v>
      </c>
      <c r="R46" s="24">
        <v>0</v>
      </c>
      <c r="S46" s="25" t="s">
        <v>194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75" x14ac:dyDescent="0.25">
      <c r="A47" s="1"/>
      <c r="B47" s="123"/>
      <c r="C47" s="123"/>
      <c r="D47" s="119"/>
      <c r="E47" s="31" t="s">
        <v>19</v>
      </c>
      <c r="F47" s="32" t="s">
        <v>375</v>
      </c>
      <c r="G47" s="31" t="s">
        <v>137</v>
      </c>
      <c r="H47" s="32" t="s">
        <v>374</v>
      </c>
      <c r="I47" s="32" t="s">
        <v>77</v>
      </c>
      <c r="J47" s="26" t="s">
        <v>191</v>
      </c>
      <c r="K47" s="27">
        <v>0</v>
      </c>
      <c r="L47" s="30" t="s">
        <v>77</v>
      </c>
      <c r="M47" s="27" t="s">
        <v>77</v>
      </c>
      <c r="N47" s="30" t="s">
        <v>77</v>
      </c>
      <c r="O47" s="27" t="s">
        <v>77</v>
      </c>
      <c r="P47" s="30" t="s">
        <v>77</v>
      </c>
      <c r="Q47" s="27" t="s">
        <v>77</v>
      </c>
      <c r="R47" s="27">
        <v>0</v>
      </c>
      <c r="S47" s="34" t="s">
        <v>194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32.25" customHeight="1" x14ac:dyDescent="0.25">
      <c r="A48" s="1"/>
      <c r="B48" s="123"/>
      <c r="C48" s="123"/>
      <c r="D48" s="119"/>
      <c r="E48" s="127" t="s">
        <v>20</v>
      </c>
      <c r="F48" s="130" t="s">
        <v>373</v>
      </c>
      <c r="G48" s="35" t="s">
        <v>138</v>
      </c>
      <c r="H48" s="32" t="s">
        <v>73</v>
      </c>
      <c r="I48" s="32" t="s">
        <v>77</v>
      </c>
      <c r="J48" s="26" t="s">
        <v>197</v>
      </c>
      <c r="K48" s="27">
        <v>0</v>
      </c>
      <c r="L48" s="30" t="s">
        <v>77</v>
      </c>
      <c r="M48" s="27" t="s">
        <v>77</v>
      </c>
      <c r="N48" s="30" t="s">
        <v>77</v>
      </c>
      <c r="O48" s="27" t="s">
        <v>77</v>
      </c>
      <c r="P48" s="30" t="s">
        <v>77</v>
      </c>
      <c r="Q48" s="27" t="s">
        <v>77</v>
      </c>
      <c r="R48" s="27" t="s">
        <v>204</v>
      </c>
      <c r="S48" s="34" t="s">
        <v>194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33" customHeight="1" thickBot="1" x14ac:dyDescent="0.3">
      <c r="A49" s="1"/>
      <c r="B49" s="124"/>
      <c r="C49" s="124"/>
      <c r="D49" s="120"/>
      <c r="E49" s="132"/>
      <c r="F49" s="139"/>
      <c r="G49" s="6" t="s">
        <v>240</v>
      </c>
      <c r="H49" s="113" t="s">
        <v>95</v>
      </c>
      <c r="I49" s="113" t="s">
        <v>316</v>
      </c>
      <c r="J49" s="114" t="s">
        <v>205</v>
      </c>
      <c r="K49" s="115">
        <v>25000</v>
      </c>
      <c r="L49" s="116">
        <v>2</v>
      </c>
      <c r="M49" s="115">
        <f>K49*L49</f>
        <v>50000</v>
      </c>
      <c r="N49" s="116">
        <v>6</v>
      </c>
      <c r="O49" s="115">
        <f>K49*N49</f>
        <v>150000</v>
      </c>
      <c r="P49" s="116">
        <v>2</v>
      </c>
      <c r="Q49" s="115">
        <f>K49*P49</f>
        <v>50000</v>
      </c>
      <c r="R49" s="115">
        <f>SUM(M49,O49,Q49)</f>
        <v>250000</v>
      </c>
      <c r="S49" s="50" t="s">
        <v>194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30" x14ac:dyDescent="0.25">
      <c r="A50" s="1"/>
      <c r="B50" s="125">
        <f>B41+1</f>
        <v>4</v>
      </c>
      <c r="C50" s="125" t="s">
        <v>58</v>
      </c>
      <c r="D50" s="117" t="s">
        <v>351</v>
      </c>
      <c r="E50" s="58" t="s">
        <v>21</v>
      </c>
      <c r="F50" s="52" t="s">
        <v>376</v>
      </c>
      <c r="G50" s="58" t="s">
        <v>139</v>
      </c>
      <c r="H50" s="52" t="s">
        <v>73</v>
      </c>
      <c r="I50" s="52" t="s">
        <v>77</v>
      </c>
      <c r="J50" s="111" t="s">
        <v>197</v>
      </c>
      <c r="K50" s="54">
        <v>0</v>
      </c>
      <c r="L50" s="63" t="s">
        <v>77</v>
      </c>
      <c r="M50" s="55" t="s">
        <v>77</v>
      </c>
      <c r="N50" s="63" t="s">
        <v>77</v>
      </c>
      <c r="O50" s="55" t="s">
        <v>77</v>
      </c>
      <c r="P50" s="63" t="s">
        <v>77</v>
      </c>
      <c r="Q50" s="55" t="s">
        <v>77</v>
      </c>
      <c r="R50" s="55">
        <v>0</v>
      </c>
      <c r="S50" s="56" t="s">
        <v>194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45" customHeight="1" x14ac:dyDescent="0.25">
      <c r="A51" s="1"/>
      <c r="B51" s="125"/>
      <c r="C51" s="125"/>
      <c r="D51" s="117"/>
      <c r="E51" s="59" t="s">
        <v>22</v>
      </c>
      <c r="F51" s="52" t="s">
        <v>101</v>
      </c>
      <c r="G51" s="58" t="s">
        <v>141</v>
      </c>
      <c r="H51" s="52" t="s">
        <v>100</v>
      </c>
      <c r="I51" s="52" t="s">
        <v>295</v>
      </c>
      <c r="J51" s="10" t="s">
        <v>317</v>
      </c>
      <c r="K51" s="54">
        <v>0</v>
      </c>
      <c r="L51" s="63" t="s">
        <v>77</v>
      </c>
      <c r="M51" s="55" t="s">
        <v>77</v>
      </c>
      <c r="N51" s="63" t="s">
        <v>77</v>
      </c>
      <c r="O51" s="55" t="s">
        <v>77</v>
      </c>
      <c r="P51" s="63" t="s">
        <v>77</v>
      </c>
      <c r="Q51" s="55" t="s">
        <v>77</v>
      </c>
      <c r="R51" s="55">
        <v>0</v>
      </c>
      <c r="S51" s="56" t="s">
        <v>194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60.75" thickBot="1" x14ac:dyDescent="0.3">
      <c r="A52" s="1"/>
      <c r="B52" s="125"/>
      <c r="C52" s="125"/>
      <c r="D52" s="121"/>
      <c r="E52" s="59" t="s">
        <v>23</v>
      </c>
      <c r="F52" s="52" t="s">
        <v>377</v>
      </c>
      <c r="G52" s="58" t="s">
        <v>140</v>
      </c>
      <c r="H52" s="52" t="s">
        <v>73</v>
      </c>
      <c r="I52" s="52" t="s">
        <v>77</v>
      </c>
      <c r="J52" s="10" t="s">
        <v>197</v>
      </c>
      <c r="K52" s="54">
        <v>0</v>
      </c>
      <c r="L52" s="63" t="s">
        <v>77</v>
      </c>
      <c r="M52" s="55" t="s">
        <v>77</v>
      </c>
      <c r="N52" s="63" t="s">
        <v>77</v>
      </c>
      <c r="O52" s="55" t="s">
        <v>77</v>
      </c>
      <c r="P52" s="63" t="s">
        <v>77</v>
      </c>
      <c r="Q52" s="55" t="s">
        <v>77</v>
      </c>
      <c r="R52" s="55">
        <v>0</v>
      </c>
      <c r="S52" s="56" t="s">
        <v>194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29.25" customHeight="1" x14ac:dyDescent="0.25">
      <c r="A53" s="1"/>
      <c r="B53" s="122">
        <f>B50+1</f>
        <v>5</v>
      </c>
      <c r="C53" s="122" t="s">
        <v>53</v>
      </c>
      <c r="D53" s="118" t="s">
        <v>230</v>
      </c>
      <c r="E53" s="133" t="s">
        <v>24</v>
      </c>
      <c r="F53" s="138" t="s">
        <v>378</v>
      </c>
      <c r="G53" s="66" t="s">
        <v>142</v>
      </c>
      <c r="H53" s="18" t="s">
        <v>364</v>
      </c>
      <c r="I53" s="7" t="s">
        <v>74</v>
      </c>
      <c r="J53" s="16" t="s">
        <v>197</v>
      </c>
      <c r="K53" s="17" t="s">
        <v>74</v>
      </c>
      <c r="L53" s="99" t="s">
        <v>77</v>
      </c>
      <c r="M53" s="19" t="s">
        <v>77</v>
      </c>
      <c r="N53" s="99" t="s">
        <v>77</v>
      </c>
      <c r="O53" s="19" t="s">
        <v>77</v>
      </c>
      <c r="P53" s="99" t="s">
        <v>77</v>
      </c>
      <c r="Q53" s="19" t="s">
        <v>77</v>
      </c>
      <c r="R53" s="19" t="s">
        <v>74</v>
      </c>
      <c r="S53" s="20" t="s">
        <v>194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45" customHeight="1" x14ac:dyDescent="0.25">
      <c r="A54" s="1"/>
      <c r="B54" s="123"/>
      <c r="C54" s="123"/>
      <c r="D54" s="119"/>
      <c r="E54" s="128"/>
      <c r="F54" s="131"/>
      <c r="G54" s="67" t="s">
        <v>143</v>
      </c>
      <c r="H54" s="28" t="s">
        <v>379</v>
      </c>
      <c r="I54" s="68" t="s">
        <v>318</v>
      </c>
      <c r="J54" s="21" t="s">
        <v>90</v>
      </c>
      <c r="K54" s="69" t="s">
        <v>74</v>
      </c>
      <c r="L54" s="100" t="s">
        <v>77</v>
      </c>
      <c r="M54" s="70" t="s">
        <v>77</v>
      </c>
      <c r="N54" s="100" t="s">
        <v>77</v>
      </c>
      <c r="O54" s="70" t="s">
        <v>77</v>
      </c>
      <c r="P54" s="100" t="s">
        <v>77</v>
      </c>
      <c r="Q54" s="70" t="s">
        <v>77</v>
      </c>
      <c r="R54" s="70" t="s">
        <v>74</v>
      </c>
      <c r="S54" s="71" t="s">
        <v>194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45" x14ac:dyDescent="0.25">
      <c r="A55" s="1"/>
      <c r="B55" s="123"/>
      <c r="C55" s="123"/>
      <c r="D55" s="119"/>
      <c r="E55" s="126" t="s">
        <v>25</v>
      </c>
      <c r="F55" s="153" t="s">
        <v>97</v>
      </c>
      <c r="G55" s="72" t="s">
        <v>144</v>
      </c>
      <c r="H55" s="68" t="s">
        <v>320</v>
      </c>
      <c r="I55" s="68" t="s">
        <v>337</v>
      </c>
      <c r="J55" s="21" t="s">
        <v>199</v>
      </c>
      <c r="K55" s="69" t="s">
        <v>74</v>
      </c>
      <c r="L55" s="100" t="s">
        <v>77</v>
      </c>
      <c r="M55" s="70" t="s">
        <v>77</v>
      </c>
      <c r="N55" s="100" t="s">
        <v>77</v>
      </c>
      <c r="O55" s="70" t="s">
        <v>77</v>
      </c>
      <c r="P55" s="100" t="s">
        <v>77</v>
      </c>
      <c r="Q55" s="70" t="s">
        <v>77</v>
      </c>
      <c r="R55" s="70">
        <v>0</v>
      </c>
      <c r="S55" s="71" t="s">
        <v>319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63.75" customHeight="1" x14ac:dyDescent="0.25">
      <c r="A56" s="1"/>
      <c r="B56" s="123"/>
      <c r="C56" s="123"/>
      <c r="D56" s="119"/>
      <c r="E56" s="127"/>
      <c r="F56" s="154"/>
      <c r="G56" s="72" t="s">
        <v>259</v>
      </c>
      <c r="H56" s="68" t="s">
        <v>267</v>
      </c>
      <c r="I56" s="68" t="s">
        <v>296</v>
      </c>
      <c r="J56" s="21" t="s">
        <v>200</v>
      </c>
      <c r="K56" s="69">
        <v>300000</v>
      </c>
      <c r="L56" s="100">
        <v>2</v>
      </c>
      <c r="M56" s="70">
        <f>K56*L56</f>
        <v>600000</v>
      </c>
      <c r="N56" s="100">
        <v>2</v>
      </c>
      <c r="O56" s="70">
        <f>K56*N56</f>
        <v>600000</v>
      </c>
      <c r="P56" s="100">
        <v>1</v>
      </c>
      <c r="Q56" s="70">
        <f>K56*P56</f>
        <v>300000</v>
      </c>
      <c r="R56" s="70">
        <f>-SUM(M56,O56,Q56)</f>
        <v>-1500000</v>
      </c>
      <c r="S56" s="71" t="s">
        <v>319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30" x14ac:dyDescent="0.25">
      <c r="A57" s="1"/>
      <c r="B57" s="123"/>
      <c r="C57" s="123"/>
      <c r="D57" s="119"/>
      <c r="E57" s="127"/>
      <c r="F57" s="154"/>
      <c r="G57" s="72" t="s">
        <v>260</v>
      </c>
      <c r="H57" s="21" t="s">
        <v>244</v>
      </c>
      <c r="I57" s="33" t="s">
        <v>74</v>
      </c>
      <c r="J57" s="21" t="s">
        <v>199</v>
      </c>
      <c r="K57" s="73">
        <v>0</v>
      </c>
      <c r="L57" s="97" t="s">
        <v>77</v>
      </c>
      <c r="M57" s="42" t="s">
        <v>77</v>
      </c>
      <c r="N57" s="97" t="s">
        <v>77</v>
      </c>
      <c r="O57" s="42" t="s">
        <v>77</v>
      </c>
      <c r="P57" s="97" t="s">
        <v>77</v>
      </c>
      <c r="Q57" s="42" t="s">
        <v>77</v>
      </c>
      <c r="R57" s="42">
        <v>0</v>
      </c>
      <c r="S57" s="71" t="s">
        <v>319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30.75" thickBot="1" x14ac:dyDescent="0.3">
      <c r="A58" s="1"/>
      <c r="B58" s="124"/>
      <c r="C58" s="124"/>
      <c r="D58" s="120"/>
      <c r="E58" s="132"/>
      <c r="F58" s="155"/>
      <c r="G58" s="74" t="s">
        <v>261</v>
      </c>
      <c r="H58" s="3" t="s">
        <v>381</v>
      </c>
      <c r="I58" s="75" t="s">
        <v>380</v>
      </c>
      <c r="J58" s="4" t="s">
        <v>90</v>
      </c>
      <c r="K58" s="8">
        <v>350</v>
      </c>
      <c r="L58" s="76">
        <v>0</v>
      </c>
      <c r="M58" s="8">
        <f t="shared" ref="M58:M69" si="1">K58*L58</f>
        <v>0</v>
      </c>
      <c r="N58" s="76">
        <v>1400</v>
      </c>
      <c r="O58" s="8">
        <f t="shared" ref="O58:O69" si="2">K58*N58</f>
        <v>490000</v>
      </c>
      <c r="P58" s="76">
        <v>1400</v>
      </c>
      <c r="Q58" s="8">
        <f t="shared" ref="Q58:Q69" si="3">K58*P58</f>
        <v>490000</v>
      </c>
      <c r="R58" s="8">
        <f t="shared" ref="R58:R69" si="4">SUM(M58,O58,Q58)</f>
        <v>980000</v>
      </c>
      <c r="S58" s="77" t="s">
        <v>319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60" x14ac:dyDescent="0.25">
      <c r="A59" s="1"/>
      <c r="B59" s="125">
        <f>B53+1</f>
        <v>6</v>
      </c>
      <c r="C59" s="125" t="s">
        <v>54</v>
      </c>
      <c r="D59" s="117" t="s">
        <v>176</v>
      </c>
      <c r="E59" s="58" t="s">
        <v>26</v>
      </c>
      <c r="F59" s="52" t="s">
        <v>98</v>
      </c>
      <c r="G59" s="58" t="s">
        <v>145</v>
      </c>
      <c r="H59" s="52" t="s">
        <v>245</v>
      </c>
      <c r="I59" s="52" t="s">
        <v>323</v>
      </c>
      <c r="J59" s="53" t="s">
        <v>199</v>
      </c>
      <c r="K59" s="54">
        <v>12000</v>
      </c>
      <c r="L59" s="63">
        <v>4</v>
      </c>
      <c r="M59" s="55">
        <f t="shared" si="1"/>
        <v>48000</v>
      </c>
      <c r="N59" s="63">
        <v>8</v>
      </c>
      <c r="O59" s="55">
        <f t="shared" si="2"/>
        <v>96000</v>
      </c>
      <c r="P59" s="63">
        <v>8</v>
      </c>
      <c r="Q59" s="55">
        <f t="shared" si="3"/>
        <v>96000</v>
      </c>
      <c r="R59" s="55">
        <f t="shared" si="4"/>
        <v>240000</v>
      </c>
      <c r="S59" s="56" t="s">
        <v>194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30" customHeight="1" x14ac:dyDescent="0.25">
      <c r="A60" s="1"/>
      <c r="B60" s="125"/>
      <c r="C60" s="125"/>
      <c r="D60" s="117"/>
      <c r="E60" s="134" t="s">
        <v>32</v>
      </c>
      <c r="F60" s="136" t="s">
        <v>99</v>
      </c>
      <c r="G60" s="57" t="s">
        <v>146</v>
      </c>
      <c r="H60" s="52" t="s">
        <v>382</v>
      </c>
      <c r="I60" s="52" t="s">
        <v>324</v>
      </c>
      <c r="J60" s="10" t="s">
        <v>199</v>
      </c>
      <c r="K60" s="54">
        <v>3000</v>
      </c>
      <c r="L60" s="63">
        <v>2</v>
      </c>
      <c r="M60" s="55">
        <f t="shared" si="1"/>
        <v>6000</v>
      </c>
      <c r="N60" s="63">
        <v>4</v>
      </c>
      <c r="O60" s="55">
        <f t="shared" si="2"/>
        <v>12000</v>
      </c>
      <c r="P60" s="63">
        <v>4</v>
      </c>
      <c r="Q60" s="55">
        <f t="shared" si="3"/>
        <v>12000</v>
      </c>
      <c r="R60" s="55">
        <f t="shared" si="4"/>
        <v>30000</v>
      </c>
      <c r="S60" s="56" t="s">
        <v>194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30" x14ac:dyDescent="0.25">
      <c r="A61" s="1"/>
      <c r="B61" s="125"/>
      <c r="C61" s="125"/>
      <c r="D61" s="117"/>
      <c r="E61" s="135"/>
      <c r="F61" s="137"/>
      <c r="G61" s="58" t="s">
        <v>147</v>
      </c>
      <c r="H61" s="52" t="s">
        <v>383</v>
      </c>
      <c r="I61" s="52" t="s">
        <v>325</v>
      </c>
      <c r="J61" s="10" t="s">
        <v>199</v>
      </c>
      <c r="K61" s="54">
        <v>6000</v>
      </c>
      <c r="L61" s="63">
        <v>8</v>
      </c>
      <c r="M61" s="55">
        <f t="shared" si="1"/>
        <v>48000</v>
      </c>
      <c r="N61" s="63">
        <v>16</v>
      </c>
      <c r="O61" s="55">
        <f t="shared" si="2"/>
        <v>96000</v>
      </c>
      <c r="P61" s="63">
        <v>16</v>
      </c>
      <c r="Q61" s="55">
        <f t="shared" si="3"/>
        <v>96000</v>
      </c>
      <c r="R61" s="55">
        <f t="shared" si="4"/>
        <v>240000</v>
      </c>
      <c r="S61" s="12" t="s">
        <v>185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30" x14ac:dyDescent="0.25">
      <c r="A62" s="1"/>
      <c r="B62" s="125"/>
      <c r="C62" s="125"/>
      <c r="D62" s="117"/>
      <c r="E62" s="59" t="s">
        <v>33</v>
      </c>
      <c r="F62" s="52" t="s">
        <v>93</v>
      </c>
      <c r="G62" s="58" t="s">
        <v>148</v>
      </c>
      <c r="H62" s="78" t="s">
        <v>384</v>
      </c>
      <c r="I62" s="52" t="s">
        <v>306</v>
      </c>
      <c r="J62" s="10" t="s">
        <v>209</v>
      </c>
      <c r="K62" s="54">
        <v>9000</v>
      </c>
      <c r="L62" s="63">
        <v>15</v>
      </c>
      <c r="M62" s="55">
        <f t="shared" si="1"/>
        <v>135000</v>
      </c>
      <c r="N62" s="63">
        <v>20</v>
      </c>
      <c r="O62" s="55">
        <f t="shared" si="2"/>
        <v>180000</v>
      </c>
      <c r="P62" s="63">
        <v>15</v>
      </c>
      <c r="Q62" s="55">
        <f t="shared" si="3"/>
        <v>135000</v>
      </c>
      <c r="R62" s="55">
        <f t="shared" si="4"/>
        <v>450000</v>
      </c>
      <c r="S62" s="56" t="s">
        <v>213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45" x14ac:dyDescent="0.25">
      <c r="A63" s="1"/>
      <c r="B63" s="125"/>
      <c r="C63" s="125"/>
      <c r="D63" s="117"/>
      <c r="E63" s="59" t="s">
        <v>34</v>
      </c>
      <c r="F63" s="52" t="s">
        <v>385</v>
      </c>
      <c r="G63" s="58" t="s">
        <v>149</v>
      </c>
      <c r="H63" s="52" t="s">
        <v>386</v>
      </c>
      <c r="I63" s="52" t="s">
        <v>326</v>
      </c>
      <c r="J63" s="10" t="s">
        <v>208</v>
      </c>
      <c r="K63" s="54">
        <v>14000</v>
      </c>
      <c r="L63" s="63">
        <v>0</v>
      </c>
      <c r="M63" s="55">
        <f t="shared" si="1"/>
        <v>0</v>
      </c>
      <c r="N63" s="63">
        <v>10</v>
      </c>
      <c r="O63" s="55">
        <f t="shared" si="2"/>
        <v>140000</v>
      </c>
      <c r="P63" s="63">
        <v>15</v>
      </c>
      <c r="Q63" s="55">
        <f t="shared" si="3"/>
        <v>210000</v>
      </c>
      <c r="R63" s="55">
        <f t="shared" si="4"/>
        <v>350000</v>
      </c>
      <c r="S63" s="56" t="s">
        <v>194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30" x14ac:dyDescent="0.25">
      <c r="A64" s="1"/>
      <c r="B64" s="125"/>
      <c r="C64" s="125"/>
      <c r="D64" s="117"/>
      <c r="E64" s="59" t="s">
        <v>35</v>
      </c>
      <c r="F64" s="52" t="s">
        <v>387</v>
      </c>
      <c r="G64" s="58" t="s">
        <v>150</v>
      </c>
      <c r="H64" s="52" t="s">
        <v>388</v>
      </c>
      <c r="I64" s="52" t="s">
        <v>74</v>
      </c>
      <c r="J64" s="10" t="s">
        <v>200</v>
      </c>
      <c r="K64" s="54">
        <v>100000</v>
      </c>
      <c r="L64" s="63">
        <v>0</v>
      </c>
      <c r="M64" s="55">
        <f t="shared" si="1"/>
        <v>0</v>
      </c>
      <c r="N64" s="63">
        <v>0</v>
      </c>
      <c r="O64" s="55">
        <f t="shared" si="2"/>
        <v>0</v>
      </c>
      <c r="P64" s="63">
        <v>1</v>
      </c>
      <c r="Q64" s="55">
        <f t="shared" si="3"/>
        <v>100000</v>
      </c>
      <c r="R64" s="55">
        <f t="shared" si="4"/>
        <v>100000</v>
      </c>
      <c r="S64" s="56" t="s">
        <v>213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30" x14ac:dyDescent="0.25">
      <c r="A65" s="1"/>
      <c r="B65" s="125"/>
      <c r="C65" s="125"/>
      <c r="D65" s="117"/>
      <c r="E65" s="59" t="s">
        <v>36</v>
      </c>
      <c r="F65" s="52" t="s">
        <v>327</v>
      </c>
      <c r="G65" s="58" t="s">
        <v>151</v>
      </c>
      <c r="H65" s="78" t="s">
        <v>329</v>
      </c>
      <c r="I65" s="52" t="s">
        <v>328</v>
      </c>
      <c r="J65" s="10" t="s">
        <v>333</v>
      </c>
      <c r="K65" s="54">
        <v>10000</v>
      </c>
      <c r="L65" s="63">
        <v>0</v>
      </c>
      <c r="M65" s="55">
        <f t="shared" si="1"/>
        <v>0</v>
      </c>
      <c r="N65" s="63">
        <v>60</v>
      </c>
      <c r="O65" s="55">
        <f t="shared" si="2"/>
        <v>600000</v>
      </c>
      <c r="P65" s="63">
        <v>0</v>
      </c>
      <c r="Q65" s="55">
        <f t="shared" si="3"/>
        <v>0</v>
      </c>
      <c r="R65" s="55">
        <f t="shared" si="4"/>
        <v>600000</v>
      </c>
      <c r="S65" s="56" t="s">
        <v>181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30" x14ac:dyDescent="0.25">
      <c r="A66" s="1"/>
      <c r="B66" s="125"/>
      <c r="C66" s="125"/>
      <c r="D66" s="117"/>
      <c r="E66" s="134" t="s">
        <v>41</v>
      </c>
      <c r="F66" s="136" t="s">
        <v>389</v>
      </c>
      <c r="G66" s="58" t="s">
        <v>152</v>
      </c>
      <c r="H66" s="78" t="s">
        <v>330</v>
      </c>
      <c r="I66" s="52" t="s">
        <v>332</v>
      </c>
      <c r="J66" s="10" t="s">
        <v>210</v>
      </c>
      <c r="K66" s="54">
        <v>90000</v>
      </c>
      <c r="L66" s="63">
        <v>0</v>
      </c>
      <c r="M66" s="55">
        <f t="shared" si="1"/>
        <v>0</v>
      </c>
      <c r="N66" s="63">
        <v>2</v>
      </c>
      <c r="O66" s="55">
        <f t="shared" si="2"/>
        <v>180000</v>
      </c>
      <c r="P66" s="63">
        <v>2</v>
      </c>
      <c r="Q66" s="55">
        <f t="shared" si="3"/>
        <v>180000</v>
      </c>
      <c r="R66" s="55">
        <f t="shared" si="4"/>
        <v>360000</v>
      </c>
      <c r="S66" s="56" t="s">
        <v>181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30" x14ac:dyDescent="0.25">
      <c r="A67" s="1"/>
      <c r="B67" s="125"/>
      <c r="C67" s="125"/>
      <c r="D67" s="117"/>
      <c r="E67" s="135"/>
      <c r="F67" s="137"/>
      <c r="G67" s="59" t="s">
        <v>153</v>
      </c>
      <c r="H67" s="78" t="s">
        <v>246</v>
      </c>
      <c r="I67" s="78" t="s">
        <v>287</v>
      </c>
      <c r="J67" s="10" t="s">
        <v>199</v>
      </c>
      <c r="K67" s="9">
        <v>35000</v>
      </c>
      <c r="L67" s="101">
        <v>0</v>
      </c>
      <c r="M67" s="11">
        <f t="shared" si="1"/>
        <v>0</v>
      </c>
      <c r="N67" s="101">
        <v>0</v>
      </c>
      <c r="O67" s="11">
        <f t="shared" si="2"/>
        <v>0</v>
      </c>
      <c r="P67" s="101">
        <v>1</v>
      </c>
      <c r="Q67" s="11">
        <f t="shared" si="3"/>
        <v>35000</v>
      </c>
      <c r="R67" s="11">
        <f t="shared" si="4"/>
        <v>35000</v>
      </c>
      <c r="S67" s="12" t="s">
        <v>181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60.75" customHeight="1" x14ac:dyDescent="0.25">
      <c r="A68" s="1"/>
      <c r="B68" s="125"/>
      <c r="C68" s="125"/>
      <c r="D68" s="117"/>
      <c r="E68" s="134" t="s">
        <v>60</v>
      </c>
      <c r="F68" s="136" t="s">
        <v>390</v>
      </c>
      <c r="G68" s="59" t="s">
        <v>154</v>
      </c>
      <c r="H68" s="78" t="s">
        <v>391</v>
      </c>
      <c r="I68" s="78" t="s">
        <v>334</v>
      </c>
      <c r="J68" s="10" t="s">
        <v>212</v>
      </c>
      <c r="K68" s="9">
        <v>250</v>
      </c>
      <c r="L68" s="101">
        <v>0</v>
      </c>
      <c r="M68" s="11">
        <f t="shared" si="1"/>
        <v>0</v>
      </c>
      <c r="N68" s="101">
        <v>100</v>
      </c>
      <c r="O68" s="11">
        <f t="shared" si="2"/>
        <v>25000</v>
      </c>
      <c r="P68" s="101">
        <v>200</v>
      </c>
      <c r="Q68" s="11">
        <f t="shared" si="3"/>
        <v>50000</v>
      </c>
      <c r="R68" s="11">
        <f t="shared" si="4"/>
        <v>75000</v>
      </c>
      <c r="S68" s="12" t="s">
        <v>184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60" customHeight="1" x14ac:dyDescent="0.25">
      <c r="A69" s="1"/>
      <c r="B69" s="125"/>
      <c r="C69" s="125"/>
      <c r="D69" s="117"/>
      <c r="E69" s="152"/>
      <c r="F69" s="151"/>
      <c r="G69" s="59" t="s">
        <v>155</v>
      </c>
      <c r="H69" s="78" t="s">
        <v>392</v>
      </c>
      <c r="I69" s="78" t="s">
        <v>335</v>
      </c>
      <c r="J69" s="10" t="s">
        <v>212</v>
      </c>
      <c r="K69" s="9">
        <v>5000</v>
      </c>
      <c r="L69" s="101">
        <v>10</v>
      </c>
      <c r="M69" s="11">
        <f t="shared" si="1"/>
        <v>50000</v>
      </c>
      <c r="N69" s="101">
        <v>35</v>
      </c>
      <c r="O69" s="11">
        <f t="shared" si="2"/>
        <v>175000</v>
      </c>
      <c r="P69" s="101">
        <v>35</v>
      </c>
      <c r="Q69" s="11">
        <f t="shared" si="3"/>
        <v>175000</v>
      </c>
      <c r="R69" s="11">
        <f t="shared" si="4"/>
        <v>400000</v>
      </c>
      <c r="S69" s="56" t="s">
        <v>213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45" x14ac:dyDescent="0.25">
      <c r="A70" s="1"/>
      <c r="B70" s="125"/>
      <c r="C70" s="125"/>
      <c r="D70" s="117"/>
      <c r="E70" s="135"/>
      <c r="F70" s="137"/>
      <c r="G70" s="59" t="s">
        <v>156</v>
      </c>
      <c r="H70" s="78" t="s">
        <v>247</v>
      </c>
      <c r="I70" s="78" t="s">
        <v>74</v>
      </c>
      <c r="J70" s="10" t="s">
        <v>336</v>
      </c>
      <c r="K70" s="9" t="s">
        <v>74</v>
      </c>
      <c r="L70" s="101" t="s">
        <v>77</v>
      </c>
      <c r="M70" s="11" t="s">
        <v>77</v>
      </c>
      <c r="N70" s="101" t="s">
        <v>77</v>
      </c>
      <c r="O70" s="11" t="s">
        <v>77</v>
      </c>
      <c r="P70" s="101" t="s">
        <v>77</v>
      </c>
      <c r="Q70" s="11" t="s">
        <v>77</v>
      </c>
      <c r="R70" s="11" t="s">
        <v>74</v>
      </c>
      <c r="S70" s="56" t="s">
        <v>213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30" x14ac:dyDescent="0.25">
      <c r="A71" s="1"/>
      <c r="B71" s="125"/>
      <c r="C71" s="125"/>
      <c r="D71" s="117"/>
      <c r="E71" s="59" t="s">
        <v>67</v>
      </c>
      <c r="F71" s="78" t="s">
        <v>92</v>
      </c>
      <c r="G71" s="59" t="s">
        <v>157</v>
      </c>
      <c r="H71" s="78" t="s">
        <v>331</v>
      </c>
      <c r="I71" s="78" t="s">
        <v>337</v>
      </c>
      <c r="J71" s="10" t="s">
        <v>215</v>
      </c>
      <c r="K71" s="9">
        <v>80000</v>
      </c>
      <c r="L71" s="101">
        <v>0</v>
      </c>
      <c r="M71" s="11">
        <f>K71*L71</f>
        <v>0</v>
      </c>
      <c r="N71" s="101">
        <v>2</v>
      </c>
      <c r="O71" s="11">
        <f>K71*N71</f>
        <v>160000</v>
      </c>
      <c r="P71" s="101">
        <v>4</v>
      </c>
      <c r="Q71" s="11">
        <f>K71*P71</f>
        <v>320000</v>
      </c>
      <c r="R71" s="11">
        <f>SUM(M71,O71,Q71)</f>
        <v>480000</v>
      </c>
      <c r="S71" s="56" t="s">
        <v>216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60" x14ac:dyDescent="0.25">
      <c r="A72" s="1"/>
      <c r="B72" s="125"/>
      <c r="C72" s="125"/>
      <c r="D72" s="117"/>
      <c r="E72" s="134" t="s">
        <v>103</v>
      </c>
      <c r="F72" s="136" t="s">
        <v>395</v>
      </c>
      <c r="G72" s="57" t="s">
        <v>158</v>
      </c>
      <c r="H72" s="78" t="s">
        <v>396</v>
      </c>
      <c r="I72" s="78" t="s">
        <v>74</v>
      </c>
      <c r="J72" s="10" t="s">
        <v>218</v>
      </c>
      <c r="K72" s="9" t="s">
        <v>74</v>
      </c>
      <c r="L72" s="101" t="s">
        <v>77</v>
      </c>
      <c r="M72" s="11" t="s">
        <v>77</v>
      </c>
      <c r="N72" s="101" t="s">
        <v>77</v>
      </c>
      <c r="O72" s="11" t="s">
        <v>77</v>
      </c>
      <c r="P72" s="101" t="s">
        <v>77</v>
      </c>
      <c r="Q72" s="11" t="s">
        <v>77</v>
      </c>
      <c r="R72" s="11" t="s">
        <v>74</v>
      </c>
      <c r="S72" s="12" t="s">
        <v>217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75" x14ac:dyDescent="0.25">
      <c r="A73" s="1"/>
      <c r="B73" s="125"/>
      <c r="C73" s="125"/>
      <c r="D73" s="117"/>
      <c r="E73" s="152"/>
      <c r="F73" s="151"/>
      <c r="G73" s="58" t="s">
        <v>159</v>
      </c>
      <c r="H73" s="78" t="s">
        <v>397</v>
      </c>
      <c r="I73" s="78" t="s">
        <v>340</v>
      </c>
      <c r="J73" s="10" t="s">
        <v>191</v>
      </c>
      <c r="K73" s="9" t="s">
        <v>74</v>
      </c>
      <c r="L73" s="101" t="s">
        <v>77</v>
      </c>
      <c r="M73" s="11" t="s">
        <v>77</v>
      </c>
      <c r="N73" s="101" t="s">
        <v>77</v>
      </c>
      <c r="O73" s="11" t="s">
        <v>77</v>
      </c>
      <c r="P73" s="101" t="s">
        <v>77</v>
      </c>
      <c r="Q73" s="11" t="s">
        <v>77</v>
      </c>
      <c r="R73" s="11" t="s">
        <v>74</v>
      </c>
      <c r="S73" s="12" t="s">
        <v>339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30" x14ac:dyDescent="0.25">
      <c r="A74" s="1"/>
      <c r="B74" s="125"/>
      <c r="C74" s="125"/>
      <c r="D74" s="117"/>
      <c r="E74" s="135"/>
      <c r="F74" s="137"/>
      <c r="G74" s="58" t="s">
        <v>338</v>
      </c>
      <c r="H74" s="78" t="s">
        <v>394</v>
      </c>
      <c r="I74" s="78" t="s">
        <v>393</v>
      </c>
      <c r="J74" s="10" t="s">
        <v>220</v>
      </c>
      <c r="K74" s="11">
        <v>605</v>
      </c>
      <c r="L74" s="101">
        <v>50</v>
      </c>
      <c r="M74" s="11">
        <f>K74*L74</f>
        <v>30250</v>
      </c>
      <c r="N74" s="101">
        <v>50</v>
      </c>
      <c r="O74" s="11">
        <f>K74*N74</f>
        <v>30250</v>
      </c>
      <c r="P74" s="101">
        <v>50</v>
      </c>
      <c r="Q74" s="11">
        <f>K74*P74</f>
        <v>30250</v>
      </c>
      <c r="R74" s="11">
        <f>SUM(M74,O74,Q74)</f>
        <v>90750</v>
      </c>
      <c r="S74" s="12" t="s">
        <v>217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60" x14ac:dyDescent="0.25">
      <c r="A75" s="1"/>
      <c r="B75" s="125"/>
      <c r="C75" s="125"/>
      <c r="D75" s="117"/>
      <c r="E75" s="57" t="s">
        <v>105</v>
      </c>
      <c r="F75" s="78" t="s">
        <v>398</v>
      </c>
      <c r="G75" s="59" t="s">
        <v>160</v>
      </c>
      <c r="H75" s="78" t="s">
        <v>399</v>
      </c>
      <c r="I75" s="78" t="s">
        <v>341</v>
      </c>
      <c r="J75" s="10" t="s">
        <v>225</v>
      </c>
      <c r="K75" s="54" t="s">
        <v>74</v>
      </c>
      <c r="L75" s="63" t="s">
        <v>77</v>
      </c>
      <c r="M75" s="55" t="s">
        <v>77</v>
      </c>
      <c r="N75" s="63" t="s">
        <v>77</v>
      </c>
      <c r="O75" s="55" t="s">
        <v>77</v>
      </c>
      <c r="P75" s="63" t="s">
        <v>77</v>
      </c>
      <c r="Q75" s="55" t="s">
        <v>77</v>
      </c>
      <c r="R75" s="55" t="s">
        <v>74</v>
      </c>
      <c r="S75" s="56" t="s">
        <v>282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60" customHeight="1" x14ac:dyDescent="0.25">
      <c r="A76" s="1"/>
      <c r="B76" s="125"/>
      <c r="C76" s="125"/>
      <c r="D76" s="117"/>
      <c r="E76" s="57" t="s">
        <v>178</v>
      </c>
      <c r="F76" s="78" t="s">
        <v>400</v>
      </c>
      <c r="G76" s="59" t="s">
        <v>179</v>
      </c>
      <c r="H76" s="78" t="s">
        <v>262</v>
      </c>
      <c r="I76" s="78" t="s">
        <v>340</v>
      </c>
      <c r="J76" s="10" t="s">
        <v>254</v>
      </c>
      <c r="K76" s="9" t="s">
        <v>74</v>
      </c>
      <c r="L76" s="101" t="s">
        <v>77</v>
      </c>
      <c r="M76" s="11" t="s">
        <v>77</v>
      </c>
      <c r="N76" s="101" t="s">
        <v>77</v>
      </c>
      <c r="O76" s="11" t="s">
        <v>77</v>
      </c>
      <c r="P76" s="101" t="s">
        <v>77</v>
      </c>
      <c r="Q76" s="11" t="s">
        <v>77</v>
      </c>
      <c r="R76" s="11" t="s">
        <v>74</v>
      </c>
      <c r="S76" s="12" t="s">
        <v>226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45.75" thickBot="1" x14ac:dyDescent="0.3">
      <c r="A77" s="1"/>
      <c r="B77" s="125"/>
      <c r="C77" s="125"/>
      <c r="D77" s="121"/>
      <c r="E77" s="62" t="s">
        <v>256</v>
      </c>
      <c r="F77" s="61" t="s">
        <v>401</v>
      </c>
      <c r="G77" s="62" t="s">
        <v>255</v>
      </c>
      <c r="H77" s="61" t="s">
        <v>402</v>
      </c>
      <c r="I77" s="61" t="s">
        <v>342</v>
      </c>
      <c r="J77" s="79" t="s">
        <v>214</v>
      </c>
      <c r="K77" s="80">
        <v>1500</v>
      </c>
      <c r="L77" s="102">
        <v>24</v>
      </c>
      <c r="M77" s="80">
        <f>K77*L77</f>
        <v>36000</v>
      </c>
      <c r="N77" s="102">
        <v>48</v>
      </c>
      <c r="O77" s="80">
        <f>K77*N77</f>
        <v>72000</v>
      </c>
      <c r="P77" s="102">
        <v>48</v>
      </c>
      <c r="Q77" s="80">
        <f>K77*P77</f>
        <v>72000</v>
      </c>
      <c r="R77" s="80">
        <v>0</v>
      </c>
      <c r="S77" s="81" t="s">
        <v>194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60" x14ac:dyDescent="0.25">
      <c r="A78" s="1"/>
      <c r="B78" s="122">
        <f>B59+1</f>
        <v>7</v>
      </c>
      <c r="C78" s="122" t="s">
        <v>55</v>
      </c>
      <c r="D78" s="118" t="s">
        <v>352</v>
      </c>
      <c r="E78" s="15" t="s">
        <v>27</v>
      </c>
      <c r="F78" s="7" t="s">
        <v>403</v>
      </c>
      <c r="G78" s="15" t="s">
        <v>161</v>
      </c>
      <c r="H78" s="7" t="s">
        <v>248</v>
      </c>
      <c r="I78" s="7" t="s">
        <v>323</v>
      </c>
      <c r="J78" s="16" t="s">
        <v>199</v>
      </c>
      <c r="K78" s="17">
        <v>10000</v>
      </c>
      <c r="L78" s="99">
        <v>4</v>
      </c>
      <c r="M78" s="19">
        <f>K78*L78</f>
        <v>40000</v>
      </c>
      <c r="N78" s="99">
        <v>8</v>
      </c>
      <c r="O78" s="19">
        <f>K78*N78</f>
        <v>80000</v>
      </c>
      <c r="P78" s="99">
        <v>8</v>
      </c>
      <c r="Q78" s="19">
        <f>K78*P78</f>
        <v>80000</v>
      </c>
      <c r="R78" s="19">
        <f>SUM(M78,O78,Q78)</f>
        <v>200000</v>
      </c>
      <c r="S78" s="20" t="s">
        <v>185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45" x14ac:dyDescent="0.25">
      <c r="A79" s="1"/>
      <c r="B79" s="123"/>
      <c r="C79" s="123"/>
      <c r="D79" s="119"/>
      <c r="E79" s="31" t="s">
        <v>28</v>
      </c>
      <c r="F79" s="2" t="s">
        <v>404</v>
      </c>
      <c r="G79" s="5" t="s">
        <v>162</v>
      </c>
      <c r="H79" s="2" t="s">
        <v>405</v>
      </c>
      <c r="I79" s="2" t="s">
        <v>287</v>
      </c>
      <c r="J79" s="28" t="s">
        <v>207</v>
      </c>
      <c r="K79" s="22" t="s">
        <v>74</v>
      </c>
      <c r="L79" s="29" t="s">
        <v>77</v>
      </c>
      <c r="M79" s="24" t="s">
        <v>77</v>
      </c>
      <c r="N79" s="29" t="s">
        <v>77</v>
      </c>
      <c r="O79" s="24" t="s">
        <v>77</v>
      </c>
      <c r="P79" s="29" t="s">
        <v>77</v>
      </c>
      <c r="Q79" s="24" t="s">
        <v>77</v>
      </c>
      <c r="R79" s="24" t="s">
        <v>74</v>
      </c>
      <c r="S79" s="25" t="s">
        <v>226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75" x14ac:dyDescent="0.25">
      <c r="A80" s="1"/>
      <c r="B80" s="123"/>
      <c r="C80" s="123"/>
      <c r="D80" s="119"/>
      <c r="E80" s="31" t="s">
        <v>29</v>
      </c>
      <c r="F80" s="2" t="s">
        <v>406</v>
      </c>
      <c r="G80" s="5" t="s">
        <v>163</v>
      </c>
      <c r="H80" s="2" t="s">
        <v>343</v>
      </c>
      <c r="I80" s="2" t="s">
        <v>287</v>
      </c>
      <c r="J80" s="28" t="s">
        <v>207</v>
      </c>
      <c r="K80" s="22">
        <v>60000</v>
      </c>
      <c r="L80" s="110">
        <v>0</v>
      </c>
      <c r="M80" s="24">
        <f>K80*L80</f>
        <v>0</v>
      </c>
      <c r="N80" s="110">
        <v>0.75</v>
      </c>
      <c r="O80" s="24">
        <f>K80*N80</f>
        <v>45000</v>
      </c>
      <c r="P80" s="110">
        <v>0.25</v>
      </c>
      <c r="Q80" s="24">
        <f>K80*P80</f>
        <v>15000</v>
      </c>
      <c r="R80" s="24">
        <f>SUM(M80,O80,Q80)</f>
        <v>60000</v>
      </c>
      <c r="S80" s="25" t="s">
        <v>226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45" x14ac:dyDescent="0.25">
      <c r="A81" s="1"/>
      <c r="B81" s="123"/>
      <c r="C81" s="123"/>
      <c r="D81" s="119"/>
      <c r="E81" s="31" t="s">
        <v>30</v>
      </c>
      <c r="F81" s="2" t="s">
        <v>86</v>
      </c>
      <c r="G81" s="5" t="s">
        <v>164</v>
      </c>
      <c r="H81" s="2" t="s">
        <v>268</v>
      </c>
      <c r="I81" s="2" t="s">
        <v>287</v>
      </c>
      <c r="J81" s="28" t="s">
        <v>207</v>
      </c>
      <c r="K81" s="22" t="s">
        <v>74</v>
      </c>
      <c r="L81" s="29" t="s">
        <v>77</v>
      </c>
      <c r="M81" s="24" t="s">
        <v>77</v>
      </c>
      <c r="N81" s="29" t="s">
        <v>77</v>
      </c>
      <c r="O81" s="24" t="s">
        <v>77</v>
      </c>
      <c r="P81" s="29" t="s">
        <v>77</v>
      </c>
      <c r="Q81" s="24" t="s">
        <v>77</v>
      </c>
      <c r="R81" s="24" t="s">
        <v>74</v>
      </c>
      <c r="S81" s="25" t="s">
        <v>226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44.25" customHeight="1" x14ac:dyDescent="0.25">
      <c r="A82" s="1"/>
      <c r="B82" s="123"/>
      <c r="C82" s="123"/>
      <c r="D82" s="119"/>
      <c r="E82" s="31" t="s">
        <v>31</v>
      </c>
      <c r="F82" s="2" t="s">
        <v>408</v>
      </c>
      <c r="G82" s="5" t="s">
        <v>165</v>
      </c>
      <c r="H82" s="2" t="s">
        <v>407</v>
      </c>
      <c r="I82" s="2" t="s">
        <v>344</v>
      </c>
      <c r="J82" s="28" t="s">
        <v>270</v>
      </c>
      <c r="K82" s="27">
        <v>40</v>
      </c>
      <c r="L82" s="30">
        <v>0</v>
      </c>
      <c r="M82" s="27">
        <f>K82*L82</f>
        <v>0</v>
      </c>
      <c r="N82" s="30">
        <v>2500</v>
      </c>
      <c r="O82" s="27">
        <f>K82*N82</f>
        <v>100000</v>
      </c>
      <c r="P82" s="30">
        <v>2500</v>
      </c>
      <c r="Q82" s="27">
        <f>K82*P82</f>
        <v>100000</v>
      </c>
      <c r="R82" s="27">
        <f>SUM(M82,O82,Q82)</f>
        <v>200000</v>
      </c>
      <c r="S82" s="34" t="s">
        <v>185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45" customHeight="1" thickBot="1" x14ac:dyDescent="0.3">
      <c r="A83" s="1"/>
      <c r="B83" s="123"/>
      <c r="C83" s="123"/>
      <c r="D83" s="120"/>
      <c r="E83" s="31" t="s">
        <v>231</v>
      </c>
      <c r="F83" s="2" t="s">
        <v>409</v>
      </c>
      <c r="G83" s="5" t="s">
        <v>232</v>
      </c>
      <c r="H83" s="2" t="s">
        <v>410</v>
      </c>
      <c r="I83" s="2" t="s">
        <v>74</v>
      </c>
      <c r="J83" s="21" t="s">
        <v>202</v>
      </c>
      <c r="K83" s="22" t="s">
        <v>74</v>
      </c>
      <c r="L83" s="29" t="s">
        <v>77</v>
      </c>
      <c r="M83" s="24" t="s">
        <v>77</v>
      </c>
      <c r="N83" s="29" t="s">
        <v>77</v>
      </c>
      <c r="O83" s="24" t="s">
        <v>77</v>
      </c>
      <c r="P83" s="29" t="s">
        <v>77</v>
      </c>
      <c r="Q83" s="24" t="s">
        <v>77</v>
      </c>
      <c r="R83" s="24" t="s">
        <v>74</v>
      </c>
      <c r="S83" s="25" t="s">
        <v>211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30" x14ac:dyDescent="0.25">
      <c r="A84" s="1"/>
      <c r="B84" s="172">
        <v>8</v>
      </c>
      <c r="C84" s="172" t="s">
        <v>56</v>
      </c>
      <c r="D84" s="173" t="s">
        <v>263</v>
      </c>
      <c r="E84" s="82" t="s">
        <v>48</v>
      </c>
      <c r="F84" s="83" t="s">
        <v>84</v>
      </c>
      <c r="G84" s="82" t="s">
        <v>166</v>
      </c>
      <c r="H84" s="83" t="s">
        <v>411</v>
      </c>
      <c r="I84" s="83" t="s">
        <v>74</v>
      </c>
      <c r="J84" s="65" t="s">
        <v>345</v>
      </c>
      <c r="K84" s="84">
        <v>0</v>
      </c>
      <c r="L84" s="103" t="s">
        <v>77</v>
      </c>
      <c r="M84" s="84" t="s">
        <v>77</v>
      </c>
      <c r="N84" s="103" t="s">
        <v>77</v>
      </c>
      <c r="O84" s="84" t="s">
        <v>77</v>
      </c>
      <c r="P84" s="103" t="s">
        <v>77</v>
      </c>
      <c r="Q84" s="84" t="s">
        <v>77</v>
      </c>
      <c r="R84" s="84">
        <v>0</v>
      </c>
      <c r="S84" s="85" t="s">
        <v>181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30" customHeight="1" x14ac:dyDescent="0.25">
      <c r="A85" s="1"/>
      <c r="B85" s="125"/>
      <c r="C85" s="125"/>
      <c r="D85" s="117"/>
      <c r="E85" s="59" t="s">
        <v>49</v>
      </c>
      <c r="F85" s="78" t="s">
        <v>413</v>
      </c>
      <c r="G85" s="59" t="s">
        <v>167</v>
      </c>
      <c r="H85" s="78" t="s">
        <v>412</v>
      </c>
      <c r="I85" s="78" t="s">
        <v>323</v>
      </c>
      <c r="J85" s="10" t="s">
        <v>199</v>
      </c>
      <c r="K85" s="11">
        <v>0</v>
      </c>
      <c r="L85" s="101" t="s">
        <v>77</v>
      </c>
      <c r="M85" s="11" t="s">
        <v>77</v>
      </c>
      <c r="N85" s="101" t="s">
        <v>77</v>
      </c>
      <c r="O85" s="11" t="s">
        <v>77</v>
      </c>
      <c r="P85" s="101" t="s">
        <v>77</v>
      </c>
      <c r="Q85" s="11" t="s">
        <v>77</v>
      </c>
      <c r="R85" s="11">
        <v>0</v>
      </c>
      <c r="S85" s="12" t="s">
        <v>181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75.75" thickBot="1" x14ac:dyDescent="0.3">
      <c r="A86" s="1"/>
      <c r="B86" s="125"/>
      <c r="C86" s="125"/>
      <c r="D86" s="117"/>
      <c r="E86" s="60" t="s">
        <v>68</v>
      </c>
      <c r="F86" s="86" t="s">
        <v>85</v>
      </c>
      <c r="G86" s="60" t="s">
        <v>168</v>
      </c>
      <c r="H86" s="86" t="s">
        <v>416</v>
      </c>
      <c r="I86" s="86" t="s">
        <v>287</v>
      </c>
      <c r="J86" s="87" t="s">
        <v>207</v>
      </c>
      <c r="K86" s="88" t="s">
        <v>74</v>
      </c>
      <c r="L86" s="104" t="s">
        <v>77</v>
      </c>
      <c r="M86" s="88" t="s">
        <v>77</v>
      </c>
      <c r="N86" s="104" t="s">
        <v>77</v>
      </c>
      <c r="O86" s="88" t="s">
        <v>77</v>
      </c>
      <c r="P86" s="104" t="s">
        <v>77</v>
      </c>
      <c r="Q86" s="88" t="s">
        <v>77</v>
      </c>
      <c r="R86" s="88" t="s">
        <v>74</v>
      </c>
      <c r="S86" s="89" t="s">
        <v>346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27" thickBot="1" x14ac:dyDescent="0.3">
      <c r="B87" s="167" t="s">
        <v>186</v>
      </c>
      <c r="C87" s="168"/>
      <c r="D87" s="168"/>
      <c r="E87" s="168"/>
      <c r="F87" s="168"/>
      <c r="G87" s="168"/>
      <c r="H87" s="168"/>
      <c r="I87" s="168"/>
      <c r="J87" s="168"/>
      <c r="K87" s="169"/>
      <c r="L87" s="170">
        <f>SUM(M4:M86)</f>
        <v>15225850</v>
      </c>
      <c r="M87" s="171"/>
      <c r="N87" s="170">
        <f>SUM(O4:O86)</f>
        <v>21898400</v>
      </c>
      <c r="O87" s="171"/>
      <c r="P87" s="170">
        <f>SUM(Q4:Q86)</f>
        <v>20203400</v>
      </c>
      <c r="Q87" s="171"/>
      <c r="R87" s="161">
        <f>SUM(R4:R86)</f>
        <v>53291650</v>
      </c>
      <c r="S87" s="162"/>
    </row>
    <row r="88" spans="1:61" ht="30" customHeight="1" thickBot="1" x14ac:dyDescent="0.3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163" t="s">
        <v>281</v>
      </c>
      <c r="M88" s="164"/>
      <c r="N88" s="165" t="s">
        <v>187</v>
      </c>
      <c r="O88" s="164"/>
      <c r="P88" s="165" t="s">
        <v>188</v>
      </c>
      <c r="Q88" s="164"/>
      <c r="R88" s="165" t="s">
        <v>189</v>
      </c>
      <c r="S88" s="166"/>
    </row>
    <row r="90" spans="1:61" x14ac:dyDescent="0.25">
      <c r="H90" s="109"/>
    </row>
  </sheetData>
  <mergeCells count="74">
    <mergeCell ref="B87:K87"/>
    <mergeCell ref="L87:M87"/>
    <mergeCell ref="N87:O87"/>
    <mergeCell ref="P87:Q87"/>
    <mergeCell ref="B78:B83"/>
    <mergeCell ref="C78:C83"/>
    <mergeCell ref="B84:B86"/>
    <mergeCell ref="C84:C86"/>
    <mergeCell ref="D84:D86"/>
    <mergeCell ref="R87:S87"/>
    <mergeCell ref="L88:M88"/>
    <mergeCell ref="N88:O88"/>
    <mergeCell ref="P88:Q88"/>
    <mergeCell ref="R88:S88"/>
    <mergeCell ref="E27:E31"/>
    <mergeCell ref="F27:F31"/>
    <mergeCell ref="B4:B31"/>
    <mergeCell ref="C4:C31"/>
    <mergeCell ref="D4:D31"/>
    <mergeCell ref="E39:E40"/>
    <mergeCell ref="F39:F40"/>
    <mergeCell ref="E72:E74"/>
    <mergeCell ref="F72:F74"/>
    <mergeCell ref="F66:F67"/>
    <mergeCell ref="F68:F70"/>
    <mergeCell ref="B2:B3"/>
    <mergeCell ref="C2:C3"/>
    <mergeCell ref="D2:D3"/>
    <mergeCell ref="J2:J3"/>
    <mergeCell ref="C59:C77"/>
    <mergeCell ref="I2:I3"/>
    <mergeCell ref="F32:F34"/>
    <mergeCell ref="E32:E34"/>
    <mergeCell ref="E2:E3"/>
    <mergeCell ref="F2:F3"/>
    <mergeCell ref="H2:H3"/>
    <mergeCell ref="E12:E14"/>
    <mergeCell ref="F12:F14"/>
    <mergeCell ref="E68:E70"/>
    <mergeCell ref="E66:E67"/>
    <mergeCell ref="F55:F58"/>
    <mergeCell ref="K2:K3"/>
    <mergeCell ref="L2:Q2"/>
    <mergeCell ref="R2:R3"/>
    <mergeCell ref="S2:S3"/>
    <mergeCell ref="E21:E25"/>
    <mergeCell ref="F21:F25"/>
    <mergeCell ref="G2:G3"/>
    <mergeCell ref="F18:F19"/>
    <mergeCell ref="E18:E19"/>
    <mergeCell ref="B32:B40"/>
    <mergeCell ref="C32:C40"/>
    <mergeCell ref="B41:B49"/>
    <mergeCell ref="C41:C49"/>
    <mergeCell ref="B50:B52"/>
    <mergeCell ref="C50:C52"/>
    <mergeCell ref="B53:B58"/>
    <mergeCell ref="C53:C58"/>
    <mergeCell ref="B59:B77"/>
    <mergeCell ref="E42:E44"/>
    <mergeCell ref="F42:F44"/>
    <mergeCell ref="E55:E58"/>
    <mergeCell ref="E53:E54"/>
    <mergeCell ref="E60:E61"/>
    <mergeCell ref="F60:F61"/>
    <mergeCell ref="F53:F54"/>
    <mergeCell ref="E48:E49"/>
    <mergeCell ref="F48:F49"/>
    <mergeCell ref="D32:D40"/>
    <mergeCell ref="D78:D83"/>
    <mergeCell ref="D59:D77"/>
    <mergeCell ref="D41:D49"/>
    <mergeCell ref="D50:D52"/>
    <mergeCell ref="D53:D58"/>
  </mergeCells>
  <pageMargins left="0.511811024" right="0.511811024" top="0.78740157499999996" bottom="0.78740157499999996" header="0.31496062000000002" footer="0.31496062000000002"/>
  <pageSetup paperSize="9" scale="2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CAÇAPAVA GERAL</vt:lpstr>
      <vt:lpstr>CURTO</vt:lpstr>
      <vt:lpstr>MÉDIO</vt:lpstr>
      <vt:lpstr>LONGO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2021-08-03T18:52:28Z</dcterms:modified>
</cp:coreProperties>
</file>