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OBRAS EM ANDAMENTO\"/>
    </mc:Choice>
  </mc:AlternateContent>
  <xr:revisionPtr revIDLastSave="0" documentId="13_ncr:1_{74191DD6-247B-43F7-B0BA-B40F9A92851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1" l="1"/>
  <c r="H20" i="1"/>
  <c r="H18" i="1"/>
  <c r="H16" i="1"/>
  <c r="H15" i="1"/>
  <c r="H13" i="1"/>
  <c r="H12" i="1"/>
  <c r="H11" i="1"/>
  <c r="H10" i="1"/>
  <c r="H9" i="1"/>
  <c r="H8" i="1"/>
  <c r="H5" i="1"/>
  <c r="M7" i="1" l="1"/>
  <c r="N7" i="1" s="1"/>
  <c r="M14" i="1"/>
  <c r="N14" i="1" s="1"/>
  <c r="M17" i="1"/>
  <c r="N17" i="1" s="1"/>
  <c r="M19" i="1"/>
  <c r="N19" i="1" s="1"/>
  <c r="K13" i="1"/>
  <c r="M13" i="1" s="1"/>
  <c r="N13" i="1" s="1"/>
  <c r="O13" i="1" s="1"/>
  <c r="K5" i="1"/>
  <c r="M5" i="1" s="1"/>
  <c r="N5" i="1" s="1"/>
  <c r="O5" i="1" s="1"/>
  <c r="K18" i="1"/>
  <c r="M18" i="1" s="1"/>
  <c r="N18" i="1" s="1"/>
  <c r="O18" i="1" s="1"/>
  <c r="K20" i="1"/>
  <c r="M20" i="1" s="1"/>
  <c r="N20" i="1" s="1"/>
  <c r="O20" i="1" s="1"/>
  <c r="K12" i="1"/>
  <c r="M12" i="1" s="1"/>
  <c r="N12" i="1" s="1"/>
  <c r="O12" i="1" s="1"/>
  <c r="K16" i="1"/>
  <c r="M16" i="1" s="1"/>
  <c r="N16" i="1" s="1"/>
  <c r="O16" i="1" s="1"/>
  <c r="K11" i="1"/>
  <c r="M11" i="1" s="1"/>
  <c r="N11" i="1" s="1"/>
  <c r="O11" i="1" s="1"/>
  <c r="K15" i="1"/>
  <c r="M15" i="1" s="1"/>
  <c r="N15" i="1" s="1"/>
  <c r="K10" i="1"/>
  <c r="M10" i="1" s="1"/>
  <c r="N10" i="1" s="1"/>
  <c r="O10" i="1" s="1"/>
  <c r="K9" i="1"/>
  <c r="K8" i="1"/>
  <c r="M8" i="1" s="1"/>
  <c r="N8" i="1" s="1"/>
  <c r="O15" i="1" l="1"/>
  <c r="M9" i="1"/>
  <c r="O8" i="1"/>
  <c r="N9" i="1" l="1"/>
  <c r="O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J9" authorId="0" shapeId="0" xr:uid="{00000000-0006-0000-0000-000001000000}">
      <text>
        <r>
          <rPr>
            <sz val="10"/>
            <rFont val="Arial"/>
            <family val="2"/>
          </rPr>
          <t>FICHA DE RECURSO PRÓPRIO - EDUCAÇÃO</t>
        </r>
      </text>
    </comment>
  </commentList>
</comments>
</file>

<file path=xl/sharedStrings.xml><?xml version="1.0" encoding="utf-8"?>
<sst xmlns="http://schemas.openxmlformats.org/spreadsheetml/2006/main" count="93" uniqueCount="85">
  <si>
    <t>Obra</t>
  </si>
  <si>
    <t>Contrato</t>
  </si>
  <si>
    <t>PL</t>
  </si>
  <si>
    <t>Valor total</t>
  </si>
  <si>
    <t>Contatada</t>
  </si>
  <si>
    <t>Ficha</t>
  </si>
  <si>
    <t>Hoje</t>
  </si>
  <si>
    <t>Vencimento</t>
  </si>
  <si>
    <t>dias passados</t>
  </si>
  <si>
    <t>DIAS -30</t>
  </si>
  <si>
    <t>SISOP</t>
  </si>
  <si>
    <t>CALÇAMENTOS:</t>
  </si>
  <si>
    <t>SJ ALMEIDA</t>
  </si>
  <si>
    <t>EDUCAÇÃO</t>
  </si>
  <si>
    <t>QUADRA FNDE RIO DO PEIXE</t>
  </si>
  <si>
    <t>154/2020</t>
  </si>
  <si>
    <t>724/2020</t>
  </si>
  <si>
    <t>ESCOLA DO VALE DAS MONTANHAS</t>
  </si>
  <si>
    <t>230/2024</t>
  </si>
  <si>
    <t xml:space="preserve">593/2024 </t>
  </si>
  <si>
    <t>RNG CONSTRUÇÕES LTDA.</t>
  </si>
  <si>
    <t>ESCOLA SANTO ANTONIO</t>
  </si>
  <si>
    <t>033/2023</t>
  </si>
  <si>
    <t>1033/2022</t>
  </si>
  <si>
    <t>ESTRUTURAR ENGENHARIA</t>
  </si>
  <si>
    <t>OUTRAS</t>
  </si>
  <si>
    <t>ESPAÇO CULTURAL</t>
  </si>
  <si>
    <t>167/2024</t>
  </si>
  <si>
    <t>401/2024</t>
  </si>
  <si>
    <t>DEFESA CIVIL</t>
  </si>
  <si>
    <t xml:space="preserve">Bueiros </t>
  </si>
  <si>
    <t>CRECHE FNDE - BELA VISTA</t>
  </si>
  <si>
    <t>138/2025</t>
  </si>
  <si>
    <t>PORTAL</t>
  </si>
  <si>
    <t>144/25</t>
  </si>
  <si>
    <t>11/25</t>
  </si>
  <si>
    <t>SAUDE</t>
  </si>
  <si>
    <t>USB- SÃO JUDAS</t>
  </si>
  <si>
    <t>51/25</t>
  </si>
  <si>
    <t>03/25</t>
  </si>
  <si>
    <t>115/25</t>
  </si>
  <si>
    <t>08/25</t>
  </si>
  <si>
    <t>AMPLIAÇÃO ESCOLA JUCA PINTO</t>
  </si>
  <si>
    <t>QUADRA - COLINAS DO ITAIM</t>
  </si>
  <si>
    <t>RECAP - RIO DO PEIXE</t>
  </si>
  <si>
    <t>175/25</t>
  </si>
  <si>
    <t>14/25</t>
  </si>
  <si>
    <t>108/2025</t>
  </si>
  <si>
    <t xml:space="preserve"> BUCEFALO</t>
  </si>
  <si>
    <t>151/2025</t>
  </si>
  <si>
    <t>R.P. EG 7816</t>
  </si>
  <si>
    <t>553 / CP 587</t>
  </si>
  <si>
    <t>035/2026</t>
  </si>
  <si>
    <t>OURO PAV</t>
  </si>
  <si>
    <t>Situação</t>
  </si>
  <si>
    <t>EM EXECUÇÃO</t>
  </si>
  <si>
    <t>PARALIZADA</t>
  </si>
  <si>
    <t>PARALIZADA EM PROCESSO DE RECISÃO CONTRATUAL</t>
  </si>
  <si>
    <t>EM EXECUÇÃO (ELABORANDO PROJETOS)</t>
  </si>
  <si>
    <t>EM EXECUÇÃO (FASE FINAL)</t>
  </si>
  <si>
    <t>JLG EMPREENDIMENTOS</t>
  </si>
  <si>
    <t>AZEVEDO ENGENHARIA E CONTRUÇÃO</t>
  </si>
  <si>
    <t>146/2025</t>
  </si>
  <si>
    <t>176/2025</t>
  </si>
  <si>
    <t>09/2025</t>
  </si>
  <si>
    <t>141/2025</t>
  </si>
  <si>
    <t>10/2025</t>
  </si>
  <si>
    <t>148/2025</t>
  </si>
  <si>
    <t>12/2025</t>
  </si>
  <si>
    <t>LPS DEMOLIR E CONSTRUIR LTDA</t>
  </si>
  <si>
    <t>ORIGINAL CONSTRUÇÕES E SERVIÇOS LTDA</t>
  </si>
  <si>
    <t>091/2025</t>
  </si>
  <si>
    <t>179/2025</t>
  </si>
  <si>
    <t>Valor Pago</t>
  </si>
  <si>
    <t>TEXCOLOR</t>
  </si>
  <si>
    <t xml:space="preserve"> </t>
  </si>
  <si>
    <t>% Executada</t>
  </si>
  <si>
    <t>RECAPEAMENTO URBANO</t>
  </si>
  <si>
    <t>168/25</t>
  </si>
  <si>
    <t>DURO NA QUEDA CONSTRUÇÕES LTDA</t>
  </si>
  <si>
    <t>CONCLUIDA</t>
  </si>
  <si>
    <t>131/25</t>
  </si>
  <si>
    <t>MOD</t>
  </si>
  <si>
    <t>9</t>
  </si>
  <si>
    <t>RELAÇÃO DE OBRAS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</si>
</sst>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#\,##0."/>
    <numFmt numFmtId="165" formatCode="_-* #,##0.00\ _€_-;\-* #,##0.00\ _€_-;_-* \-??\ _€_-;_-@_-"/>
    <numFmt numFmtId="166" formatCode="_(\$* #,##0_);_(\$* \(#,##0\);_(\$* \-_);_(@_)"/>
    <numFmt numFmtId="167" formatCode="\$#."/>
    <numFmt numFmtId="168" formatCode="_(\$* #,##0.00_);_(\$* \(#,##0.00\);_(\$* \-??_);_(@_)"/>
    <numFmt numFmtId="169" formatCode="#.00"/>
    <numFmt numFmtId="170" formatCode="_-&quot;R$ &quot;* #,##0.00_-;&quot;-R$ &quot;* #,##0.00_-;_-&quot;R$ &quot;* \-??_-;_-@_-"/>
    <numFmt numFmtId="171" formatCode="0.00_)"/>
    <numFmt numFmtId="172" formatCode="%#.00"/>
    <numFmt numFmtId="173" formatCode="#\,##0.00"/>
    <numFmt numFmtId="174" formatCode="[$R$-416]\ #,##0.00;[Red]\-[$R$-416]\ #,##0.00"/>
    <numFmt numFmtId="175" formatCode="#,##0_);[Red]\(#,##0\)"/>
    <numFmt numFmtId="176" formatCode="#,"/>
    <numFmt numFmtId="177" formatCode="_(* #,##0.00_);_(* \(#,##0.00\);_(* \-??_);_(@_)"/>
    <numFmt numFmtId="178" formatCode="#,##0.00\ ;&quot; (&quot;#,##0.00\);&quot; -&quot;#\ ;@\ "/>
    <numFmt numFmtId="179" formatCode="_(* #,##0_);_(* \(#,##0\);_(* \-_);_(@_)"/>
    <numFmt numFmtId="180" formatCode="_-* #,##0.00_-;\-* #,##0.00_-;_-* \-??_-;_-@_-"/>
    <numFmt numFmtId="181" formatCode="* #,##0.00\ ;* \(#,##0.00\);* \-#\ ;@\ "/>
    <numFmt numFmtId="182" formatCode="d/m/yyyy"/>
  </numFmts>
  <fonts count="30"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0"/>
      <color rgb="FF000000"/>
      <name val="Arial1"/>
      <charset val="1"/>
    </font>
    <font>
      <sz val="1"/>
      <color rgb="FF000000"/>
      <name val="Courier New"/>
      <family val="3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u/>
      <sz val="6"/>
      <color rgb="FF800080"/>
      <name val="MS Sans Serif"/>
      <family val="2"/>
      <charset val="1"/>
    </font>
    <font>
      <sz val="8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u/>
      <sz val="11"/>
      <color rgb="FF0000FF"/>
      <name val="Arial"/>
      <family val="2"/>
      <charset val="1"/>
    </font>
    <font>
      <sz val="10"/>
      <name val="Courier New"/>
      <family val="3"/>
      <charset val="1"/>
    </font>
    <font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i/>
      <sz val="16"/>
      <name val="Arial"/>
      <family val="2"/>
      <charset val="1"/>
    </font>
    <font>
      <sz val="10"/>
      <name val="Times New Roman"/>
      <family val="1"/>
      <charset val="1"/>
    </font>
    <font>
      <b/>
      <sz val="14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"/>
      <color rgb="FF000080"/>
      <name val="Courier New"/>
      <family val="3"/>
      <charset val="1"/>
    </font>
    <font>
      <sz val="10"/>
      <name val="MS Sans Serif"/>
      <family val="2"/>
      <charset val="1"/>
    </font>
    <font>
      <b/>
      <sz val="1"/>
      <color rgb="FF000000"/>
      <name val="Courier New"/>
      <family val="3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1"/>
      <name val="Arial"/>
      <family val="2"/>
    </font>
    <font>
      <sz val="10"/>
      <color theme="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136">
    <xf numFmtId="0" fontId="0" fillId="0" borderId="0"/>
    <xf numFmtId="170" fontId="25" fillId="0" borderId="0" applyBorder="0" applyProtection="0"/>
    <xf numFmtId="0" fontId="1" fillId="0" borderId="0"/>
    <xf numFmtId="0" fontId="2" fillId="0" borderId="0" applyBorder="0" applyProtection="0"/>
    <xf numFmtId="0" fontId="2" fillId="0" borderId="0" applyBorder="0" applyProtection="0"/>
    <xf numFmtId="164" fontId="3" fillId="0" borderId="0">
      <protection locked="0"/>
    </xf>
    <xf numFmtId="165" fontId="4" fillId="0" borderId="0" applyBorder="0" applyProtection="0"/>
    <xf numFmtId="0" fontId="5" fillId="0" borderId="0" applyBorder="0" applyProtection="0"/>
    <xf numFmtId="166" fontId="4" fillId="0" borderId="0" applyBorder="0" applyProtection="0"/>
    <xf numFmtId="167" fontId="3" fillId="0" borderId="0">
      <protection locked="0"/>
    </xf>
    <xf numFmtId="168" fontId="4" fillId="0" borderId="0" applyBorder="0" applyProtection="0"/>
    <xf numFmtId="0" fontId="3" fillId="0" borderId="0">
      <protection locked="0"/>
    </xf>
    <xf numFmtId="0" fontId="3" fillId="0" borderId="0">
      <protection locked="0"/>
    </xf>
    <xf numFmtId="169" fontId="3" fillId="0" borderId="0">
      <protection locked="0"/>
    </xf>
    <xf numFmtId="169" fontId="3" fillId="0" borderId="0">
      <protection locked="0"/>
    </xf>
    <xf numFmtId="0" fontId="6" fillId="0" borderId="0" applyBorder="0" applyProtection="0"/>
    <xf numFmtId="0" fontId="7" fillId="2" borderId="0" applyBorder="0" applyProtection="0"/>
    <xf numFmtId="0" fontId="3" fillId="0" borderId="0">
      <protection locked="0"/>
    </xf>
    <xf numFmtId="0" fontId="3" fillId="0" borderId="0">
      <protection locked="0"/>
    </xf>
    <xf numFmtId="0" fontId="8" fillId="0" borderId="0" applyBorder="0" applyProtection="0">
      <alignment horizontal="center"/>
    </xf>
    <xf numFmtId="0" fontId="9" fillId="0" borderId="0" applyBorder="0" applyProtection="0"/>
    <xf numFmtId="0" fontId="10" fillId="0" borderId="0"/>
    <xf numFmtId="0" fontId="7" fillId="3" borderId="0" applyBorder="0" applyProtection="0"/>
    <xf numFmtId="0" fontId="25" fillId="0" borderId="0">
      <alignment horizontal="center" wrapText="1"/>
    </xf>
    <xf numFmtId="0" fontId="11" fillId="0" borderId="0"/>
    <xf numFmtId="170" fontId="4" fillId="0" borderId="0" applyBorder="0" applyProtection="0"/>
    <xf numFmtId="170" fontId="4" fillId="0" borderId="0" applyBorder="0" applyProtection="0"/>
    <xf numFmtId="170" fontId="12" fillId="0" borderId="0" applyBorder="0" applyProtection="0"/>
    <xf numFmtId="170" fontId="13" fillId="0" borderId="0" applyBorder="0" applyProtection="0"/>
    <xf numFmtId="171" fontId="14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>
      <alignment horizontal="left" vertical="center" indent="12"/>
    </xf>
    <xf numFmtId="0" fontId="7" fillId="0" borderId="0" applyBorder="0">
      <alignment horizontal="left" vertical="center" wrapText="1" indent="2"/>
      <protection locked="0"/>
    </xf>
    <xf numFmtId="0" fontId="7" fillId="0" borderId="0" applyBorder="0">
      <alignment horizontal="left" vertical="center" wrapText="1" indent="3"/>
      <protection locked="0"/>
    </xf>
    <xf numFmtId="10" fontId="4" fillId="0" borderId="0" applyBorder="0" applyProtection="0"/>
    <xf numFmtId="172" fontId="3" fillId="0" borderId="0">
      <protection locked="0"/>
    </xf>
    <xf numFmtId="172" fontId="3" fillId="0" borderId="0">
      <protection locked="0"/>
    </xf>
    <xf numFmtId="173" fontId="3" fillId="0" borderId="0">
      <protection locked="0"/>
    </xf>
    <xf numFmtId="9" fontId="4" fillId="0" borderId="0" applyBorder="0" applyProtection="0"/>
    <xf numFmtId="9" fontId="25" fillId="0" borderId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12" fillId="0" borderId="0" applyBorder="0" applyProtection="0"/>
    <xf numFmtId="9" fontId="13" fillId="0" borderId="0" applyBorder="0" applyProtection="0"/>
    <xf numFmtId="0" fontId="17" fillId="0" borderId="0" applyBorder="0" applyProtection="0"/>
    <xf numFmtId="174" fontId="17" fillId="0" borderId="0" applyBorder="0" applyProtection="0"/>
    <xf numFmtId="175" fontId="4" fillId="0" borderId="0" applyBorder="0" applyProtection="0"/>
    <xf numFmtId="176" fontId="18" fillId="0" borderId="0">
      <protection locked="0"/>
    </xf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8" fontId="2" fillId="0" borderId="0" applyBorder="0" applyProtection="0"/>
    <xf numFmtId="179" fontId="4" fillId="0" borderId="0" applyBorder="0" applyProtection="0"/>
    <xf numFmtId="0" fontId="19" fillId="0" borderId="0"/>
    <xf numFmtId="0" fontId="20" fillId="0" borderId="0">
      <protection locked="0"/>
    </xf>
    <xf numFmtId="0" fontId="20" fillId="0" borderId="0">
      <protection locked="0"/>
    </xf>
    <xf numFmtId="180" fontId="4" fillId="0" borderId="0" applyBorder="0" applyProtection="0"/>
    <xf numFmtId="168" fontId="4" fillId="0" borderId="0" applyBorder="0" applyProtection="0"/>
    <xf numFmtId="177" fontId="4" fillId="0" borderId="0" applyBorder="0" applyProtection="0"/>
    <xf numFmtId="181" fontId="12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77" fontId="4" fillId="0" borderId="0" applyBorder="0" applyProtection="0"/>
    <xf numFmtId="180" fontId="4" fillId="0" borderId="0" applyBorder="0" applyProtection="0"/>
    <xf numFmtId="180" fontId="4" fillId="0" borderId="0" applyBorder="0" applyProtection="0"/>
    <xf numFmtId="177" fontId="4" fillId="0" borderId="0" applyBorder="0" applyProtection="0"/>
    <xf numFmtId="9" fontId="25" fillId="0" borderId="0" applyFont="0" applyFill="0" applyBorder="0" applyAlignment="0" applyProtection="0"/>
  </cellStyleXfs>
  <cellXfs count="75">
    <xf numFmtId="0" fontId="0" fillId="0" borderId="0" xfId="0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170" fontId="26" fillId="0" borderId="5" xfId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170" fontId="25" fillId="0" borderId="14" xfId="1" applyBorder="1" applyAlignment="1">
      <alignment vertical="center"/>
    </xf>
    <xf numFmtId="0" fontId="0" fillId="0" borderId="14" xfId="0" applyBorder="1" applyAlignment="1">
      <alignment vertical="center"/>
    </xf>
    <xf numFmtId="182" fontId="0" fillId="0" borderId="14" xfId="0" applyNumberFormat="1" applyBorder="1" applyAlignment="1">
      <alignment vertical="center"/>
    </xf>
    <xf numFmtId="182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170" fontId="27" fillId="0" borderId="11" xfId="1" applyFont="1" applyBorder="1" applyAlignment="1">
      <alignment vertical="center"/>
    </xf>
    <xf numFmtId="182" fontId="27" fillId="0" borderId="14" xfId="0" applyNumberFormat="1" applyFont="1" applyBorder="1" applyAlignment="1">
      <alignment vertical="center"/>
    </xf>
    <xf numFmtId="182" fontId="27" fillId="0" borderId="13" xfId="0" applyNumberFormat="1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1" xfId="67" applyFont="1" applyBorder="1" applyAlignment="1">
      <alignment horizontal="center" vertical="center"/>
    </xf>
    <xf numFmtId="0" fontId="27" fillId="0" borderId="11" xfId="65" applyFont="1" applyBorder="1" applyAlignment="1">
      <alignment horizontal="center" vertical="center"/>
    </xf>
    <xf numFmtId="49" fontId="27" fillId="0" borderId="11" xfId="65" applyNumberFormat="1" applyFont="1" applyBorder="1" applyAlignment="1">
      <alignment horizontal="center" vertical="center"/>
    </xf>
    <xf numFmtId="0" fontId="23" fillId="0" borderId="11" xfId="68" applyFont="1" applyBorder="1" applyAlignment="1">
      <alignment horizontal="center" vertical="center"/>
    </xf>
    <xf numFmtId="0" fontId="23" fillId="0" borderId="11" xfId="69" applyFont="1" applyBorder="1" applyAlignment="1">
      <alignment horizontal="center" vertical="center"/>
    </xf>
    <xf numFmtId="49" fontId="23" fillId="0" borderId="11" xfId="69" applyNumberFormat="1" applyFont="1" applyBorder="1" applyAlignment="1">
      <alignment horizontal="center" vertical="center"/>
    </xf>
    <xf numFmtId="170" fontId="25" fillId="0" borderId="11" xfId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3" fillId="0" borderId="14" xfId="68" applyFont="1" applyBorder="1" applyAlignment="1">
      <alignment horizontal="center" vertical="center"/>
    </xf>
    <xf numFmtId="0" fontId="23" fillId="0" borderId="14" xfId="69" applyFont="1" applyBorder="1" applyAlignment="1">
      <alignment horizontal="center" vertical="center"/>
    </xf>
    <xf numFmtId="49" fontId="23" fillId="0" borderId="14" xfId="69" applyNumberFormat="1" applyFont="1" applyBorder="1" applyAlignment="1">
      <alignment horizontal="center" vertical="center"/>
    </xf>
    <xf numFmtId="0" fontId="23" fillId="0" borderId="13" xfId="68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70" fontId="25" fillId="0" borderId="10" xfId="1" applyBorder="1" applyAlignment="1">
      <alignment vertical="center"/>
    </xf>
    <xf numFmtId="0" fontId="26" fillId="0" borderId="11" xfId="0" applyFont="1" applyBorder="1" applyAlignment="1">
      <alignment vertical="center"/>
    </xf>
    <xf numFmtId="182" fontId="0" fillId="0" borderId="14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2" fontId="0" fillId="0" borderId="15" xfId="0" applyNumberFormat="1" applyBorder="1" applyAlignment="1">
      <alignment horizontal="center" vertical="center"/>
    </xf>
    <xf numFmtId="14" fontId="27" fillId="0" borderId="11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170" fontId="25" fillId="0" borderId="16" xfId="1" applyBorder="1" applyAlignment="1">
      <alignment vertical="center"/>
    </xf>
    <xf numFmtId="182" fontId="0" fillId="0" borderId="16" xfId="0" applyNumberFormat="1" applyBorder="1" applyAlignment="1">
      <alignment vertical="center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0" fontId="25" fillId="0" borderId="0" xfId="1" applyAlignment="1">
      <alignment vertical="center"/>
    </xf>
    <xf numFmtId="10" fontId="25" fillId="0" borderId="14" xfId="135" applyNumberFormat="1" applyBorder="1" applyAlignment="1">
      <alignment horizontal="center" vertical="center"/>
    </xf>
    <xf numFmtId="170" fontId="25" fillId="0" borderId="0" xfId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0" fontId="25" fillId="0" borderId="16" xfId="135" applyNumberFormat="1" applyBorder="1" applyAlignment="1">
      <alignment horizontal="center" vertical="center"/>
    </xf>
  </cellXfs>
  <cellStyles count="136">
    <cellStyle name="_x000d__x000a_JournalTemplate=C:\COMFO\CTALK\JOURSTD.TPL_x000d__x000a_LbStateAddress=3 3 0 251 1 89 2 311_x000d__x000a_LbStateJou" xfId="2" xr:uid="{00000000-0005-0000-0000-000006000000}"/>
    <cellStyle name="20% - Ênfase1 100" xfId="3" xr:uid="{00000000-0005-0000-0000-000007000000}"/>
    <cellStyle name="60% - Ênfase6 37" xfId="4" xr:uid="{00000000-0005-0000-0000-000008000000}"/>
    <cellStyle name="Comma_Arauco Piping list" xfId="6" xr:uid="{00000000-0005-0000-0000-00000A000000}"/>
    <cellStyle name="Comma0" xfId="5" xr:uid="{00000000-0005-0000-0000-000009000000}"/>
    <cellStyle name="CORES" xfId="7" xr:uid="{00000000-0005-0000-0000-00000B000000}"/>
    <cellStyle name="Currency [0]_Arauco Piping list" xfId="8" xr:uid="{00000000-0005-0000-0000-00000C000000}"/>
    <cellStyle name="Currency_Arauco Piping list" xfId="10" xr:uid="{00000000-0005-0000-0000-00000E000000}"/>
    <cellStyle name="Currency0" xfId="9" xr:uid="{00000000-0005-0000-0000-00000D000000}"/>
    <cellStyle name="Data" xfId="11" xr:uid="{00000000-0005-0000-0000-00000F000000}"/>
    <cellStyle name="Date" xfId="12" xr:uid="{00000000-0005-0000-0000-000010000000}"/>
    <cellStyle name="Fixed" xfId="13" xr:uid="{00000000-0005-0000-0000-000011000000}"/>
    <cellStyle name="Fixo" xfId="14" xr:uid="{00000000-0005-0000-0000-000012000000}"/>
    <cellStyle name="Followed Hyperlink" xfId="15" xr:uid="{00000000-0005-0000-0000-000013000000}"/>
    <cellStyle name="Grey" xfId="16" xr:uid="{00000000-0005-0000-0000-000014000000}"/>
    <cellStyle name="Heading 1 4" xfId="17" xr:uid="{00000000-0005-0000-0000-000015000000}"/>
    <cellStyle name="Heading 2 5" xfId="18" xr:uid="{00000000-0005-0000-0000-000016000000}"/>
    <cellStyle name="Heading 3" xfId="19" xr:uid="{00000000-0005-0000-0000-000017000000}"/>
    <cellStyle name="Hiperlink 2" xfId="20" xr:uid="{00000000-0005-0000-0000-000018000000}"/>
    <cellStyle name="Indefinido" xfId="21" xr:uid="{00000000-0005-0000-0000-000019000000}"/>
    <cellStyle name="Input [yellow]" xfId="22" xr:uid="{00000000-0005-0000-0000-00001A000000}"/>
    <cellStyle name="material" xfId="23" xr:uid="{00000000-0005-0000-0000-00001B000000}"/>
    <cellStyle name="MINIPG" xfId="24" xr:uid="{00000000-0005-0000-0000-00001C000000}"/>
    <cellStyle name="Moeda" xfId="1" builtinId="4"/>
    <cellStyle name="Moeda 2" xfId="25" xr:uid="{00000000-0005-0000-0000-00001D000000}"/>
    <cellStyle name="Moeda 3" xfId="26" xr:uid="{00000000-0005-0000-0000-00001E000000}"/>
    <cellStyle name="Moeda 4" xfId="27" xr:uid="{00000000-0005-0000-0000-00001F000000}"/>
    <cellStyle name="Moeda 5" xfId="28" xr:uid="{00000000-0005-0000-0000-000020000000}"/>
    <cellStyle name="Normal" xfId="0" builtinId="0"/>
    <cellStyle name="Normal - Style1" xfId="29" xr:uid="{00000000-0005-0000-0000-000021000000}"/>
    <cellStyle name="Normal 10" xfId="30" xr:uid="{00000000-0005-0000-0000-000022000000}"/>
    <cellStyle name="Normal 11" xfId="31" xr:uid="{00000000-0005-0000-0000-000023000000}"/>
    <cellStyle name="Normal 12" xfId="32" xr:uid="{00000000-0005-0000-0000-000024000000}"/>
    <cellStyle name="Normal 13" xfId="33" xr:uid="{00000000-0005-0000-0000-000025000000}"/>
    <cellStyle name="Normal 14" xfId="34" xr:uid="{00000000-0005-0000-0000-000026000000}"/>
    <cellStyle name="Normal 15" xfId="35" xr:uid="{00000000-0005-0000-0000-000027000000}"/>
    <cellStyle name="Normal 16" xfId="36" xr:uid="{00000000-0005-0000-0000-000028000000}"/>
    <cellStyle name="Normal 17" xfId="37" xr:uid="{00000000-0005-0000-0000-000029000000}"/>
    <cellStyle name="Normal 18" xfId="38" xr:uid="{00000000-0005-0000-0000-00002A000000}"/>
    <cellStyle name="Normal 19" xfId="39" xr:uid="{00000000-0005-0000-0000-00002B000000}"/>
    <cellStyle name="Normal 2" xfId="40" xr:uid="{00000000-0005-0000-0000-00002C000000}"/>
    <cellStyle name="Normal 2 2" xfId="41" xr:uid="{00000000-0005-0000-0000-00002D000000}"/>
    <cellStyle name="Normal 2 3" xfId="42" xr:uid="{00000000-0005-0000-0000-00002E000000}"/>
    <cellStyle name="Normal 20" xfId="43" xr:uid="{00000000-0005-0000-0000-00002F000000}"/>
    <cellStyle name="Normal 21" xfId="44" xr:uid="{00000000-0005-0000-0000-000030000000}"/>
    <cellStyle name="Normal 22" xfId="45" xr:uid="{00000000-0005-0000-0000-000031000000}"/>
    <cellStyle name="Normal 23" xfId="46" xr:uid="{00000000-0005-0000-0000-000032000000}"/>
    <cellStyle name="Normal 24" xfId="47" xr:uid="{00000000-0005-0000-0000-000033000000}"/>
    <cellStyle name="Normal 25" xfId="48" xr:uid="{00000000-0005-0000-0000-000034000000}"/>
    <cellStyle name="Normal 26" xfId="49" xr:uid="{00000000-0005-0000-0000-000035000000}"/>
    <cellStyle name="Normal 27" xfId="50" xr:uid="{00000000-0005-0000-0000-000036000000}"/>
    <cellStyle name="Normal 28" xfId="51" xr:uid="{00000000-0005-0000-0000-000037000000}"/>
    <cellStyle name="Normal 29" xfId="52" xr:uid="{00000000-0005-0000-0000-000038000000}"/>
    <cellStyle name="Normal 3" xfId="53" xr:uid="{00000000-0005-0000-0000-000039000000}"/>
    <cellStyle name="Normal 3 2" xfId="54" xr:uid="{00000000-0005-0000-0000-00003A000000}"/>
    <cellStyle name="Normal 3 3" xfId="55" xr:uid="{00000000-0005-0000-0000-00003B000000}"/>
    <cellStyle name="Normal 30" xfId="56" xr:uid="{00000000-0005-0000-0000-00003C000000}"/>
    <cellStyle name="Normal 31" xfId="57" xr:uid="{00000000-0005-0000-0000-00003D000000}"/>
    <cellStyle name="Normal 32" xfId="58" xr:uid="{00000000-0005-0000-0000-00003E000000}"/>
    <cellStyle name="Normal 33" xfId="59" xr:uid="{00000000-0005-0000-0000-00003F000000}"/>
    <cellStyle name="Normal 34" xfId="60" xr:uid="{00000000-0005-0000-0000-000040000000}"/>
    <cellStyle name="Normal 35" xfId="61" xr:uid="{00000000-0005-0000-0000-000041000000}"/>
    <cellStyle name="Normal 36" xfId="62" xr:uid="{00000000-0005-0000-0000-000042000000}"/>
    <cellStyle name="Normal 37" xfId="63" xr:uid="{00000000-0005-0000-0000-000043000000}"/>
    <cellStyle name="Normal 38" xfId="64" xr:uid="{00000000-0005-0000-0000-000044000000}"/>
    <cellStyle name="Normal 39" xfId="65" xr:uid="{00000000-0005-0000-0000-000045000000}"/>
    <cellStyle name="Normal 4" xfId="66" xr:uid="{00000000-0005-0000-0000-000046000000}"/>
    <cellStyle name="Normal 40" xfId="67" xr:uid="{00000000-0005-0000-0000-000047000000}"/>
    <cellStyle name="Normal 41" xfId="68" xr:uid="{00000000-0005-0000-0000-000048000000}"/>
    <cellStyle name="Normal 42" xfId="69" xr:uid="{00000000-0005-0000-0000-000049000000}"/>
    <cellStyle name="Normal 43" xfId="70" xr:uid="{00000000-0005-0000-0000-00004A000000}"/>
    <cellStyle name="Normal 44" xfId="71" xr:uid="{00000000-0005-0000-0000-00004B000000}"/>
    <cellStyle name="Normal 45" xfId="72" xr:uid="{00000000-0005-0000-0000-00004C000000}"/>
    <cellStyle name="Normal 46" xfId="73" xr:uid="{00000000-0005-0000-0000-00004D000000}"/>
    <cellStyle name="Normal 47" xfId="74" xr:uid="{00000000-0005-0000-0000-00004E000000}"/>
    <cellStyle name="Normal 48" xfId="75" xr:uid="{00000000-0005-0000-0000-00004F000000}"/>
    <cellStyle name="Normal 49" xfId="76" xr:uid="{00000000-0005-0000-0000-000050000000}"/>
    <cellStyle name="Normal 5" xfId="77" xr:uid="{00000000-0005-0000-0000-000051000000}"/>
    <cellStyle name="Normal 5 2" xfId="78" xr:uid="{00000000-0005-0000-0000-000052000000}"/>
    <cellStyle name="Normal 50" xfId="79" xr:uid="{00000000-0005-0000-0000-000053000000}"/>
    <cellStyle name="Normal 6" xfId="80" xr:uid="{00000000-0005-0000-0000-000054000000}"/>
    <cellStyle name="Normal 6 2" xfId="81" xr:uid="{00000000-0005-0000-0000-000055000000}"/>
    <cellStyle name="Normal 6 2 2" xfId="82" xr:uid="{00000000-0005-0000-0000-000056000000}"/>
    <cellStyle name="Normal 6 3" xfId="83" xr:uid="{00000000-0005-0000-0000-000057000000}"/>
    <cellStyle name="Normal 7" xfId="84" xr:uid="{00000000-0005-0000-0000-000058000000}"/>
    <cellStyle name="Normal 7 2" xfId="85" xr:uid="{00000000-0005-0000-0000-000059000000}"/>
    <cellStyle name="Normal 8" xfId="86" xr:uid="{00000000-0005-0000-0000-00005A000000}"/>
    <cellStyle name="Normal 8 2" xfId="87" xr:uid="{00000000-0005-0000-0000-00005B000000}"/>
    <cellStyle name="Normal 9" xfId="88" xr:uid="{00000000-0005-0000-0000-00005C000000}"/>
    <cellStyle name="Normal1" xfId="89" xr:uid="{00000000-0005-0000-0000-00005D000000}"/>
    <cellStyle name="Normal2" xfId="90" xr:uid="{00000000-0005-0000-0000-00005E000000}"/>
    <cellStyle name="Normal3" xfId="91" xr:uid="{00000000-0005-0000-0000-00005F000000}"/>
    <cellStyle name="Percent [2]" xfId="92" xr:uid="{00000000-0005-0000-0000-000060000000}"/>
    <cellStyle name="Percent_Sheet1" xfId="93" xr:uid="{00000000-0005-0000-0000-000061000000}"/>
    <cellStyle name="Percentual" xfId="94" xr:uid="{00000000-0005-0000-0000-000062000000}"/>
    <cellStyle name="Ponto" xfId="95" xr:uid="{00000000-0005-0000-0000-000063000000}"/>
    <cellStyle name="Porcentagem" xfId="135" builtinId="5"/>
    <cellStyle name="Porcentagem 2" xfId="96" xr:uid="{00000000-0005-0000-0000-000064000000}"/>
    <cellStyle name="Porcentagem 2 2" xfId="97" xr:uid="{00000000-0005-0000-0000-000065000000}"/>
    <cellStyle name="Porcentagem 3" xfId="98" xr:uid="{00000000-0005-0000-0000-000066000000}"/>
    <cellStyle name="Porcentagem 3 2" xfId="99" xr:uid="{00000000-0005-0000-0000-000067000000}"/>
    <cellStyle name="Porcentagem 4" xfId="100" xr:uid="{00000000-0005-0000-0000-000068000000}"/>
    <cellStyle name="Porcentagem 4 2" xfId="101" xr:uid="{00000000-0005-0000-0000-000069000000}"/>
    <cellStyle name="Porcentagem 5" xfId="102" xr:uid="{00000000-0005-0000-0000-00006A000000}"/>
    <cellStyle name="Porcentagem 6" xfId="103" xr:uid="{00000000-0005-0000-0000-00006B000000}"/>
    <cellStyle name="Porcentagem 7" xfId="104" xr:uid="{00000000-0005-0000-0000-00006C000000}"/>
    <cellStyle name="Porcentagem 8" xfId="105" xr:uid="{00000000-0005-0000-0000-00006D000000}"/>
    <cellStyle name="Porcentagem 9" xfId="106" xr:uid="{00000000-0005-0000-0000-00006E000000}"/>
    <cellStyle name="Result 6" xfId="107" xr:uid="{00000000-0005-0000-0000-00006F000000}"/>
    <cellStyle name="Resultado2" xfId="108" xr:uid="{00000000-0005-0000-0000-000070000000}"/>
    <cellStyle name="Sep. milhar [0]" xfId="109" xr:uid="{00000000-0005-0000-0000-000071000000}"/>
    <cellStyle name="Separador de m" xfId="110" xr:uid="{00000000-0005-0000-0000-000072000000}"/>
    <cellStyle name="Separador de milhares 2" xfId="111" xr:uid="{00000000-0005-0000-0000-000073000000}"/>
    <cellStyle name="Separador de milhares 2 2" xfId="112" xr:uid="{00000000-0005-0000-0000-000074000000}"/>
    <cellStyle name="Separador de milhares 3" xfId="113" xr:uid="{00000000-0005-0000-0000-000075000000}"/>
    <cellStyle name="Separador de milhares 4" xfId="114" xr:uid="{00000000-0005-0000-0000-000076000000}"/>
    <cellStyle name="Sepavador de milhares [0]_Pasta2" xfId="115" xr:uid="{00000000-0005-0000-0000-000077000000}"/>
    <cellStyle name="Standard_RP100_01 (metr.)" xfId="116" xr:uid="{00000000-0005-0000-0000-000078000000}"/>
    <cellStyle name="Titulo1" xfId="117" xr:uid="{00000000-0005-0000-0000-000079000000}"/>
    <cellStyle name="Titulo2" xfId="118" xr:uid="{00000000-0005-0000-0000-00007A000000}"/>
    <cellStyle name="Vírgula 10" xfId="119" xr:uid="{00000000-0005-0000-0000-00007B000000}"/>
    <cellStyle name="Vírgula 11" xfId="120" xr:uid="{00000000-0005-0000-0000-00007C000000}"/>
    <cellStyle name="Vírgula 12" xfId="121" xr:uid="{00000000-0005-0000-0000-00007D000000}"/>
    <cellStyle name="Vírgula 13" xfId="122" xr:uid="{00000000-0005-0000-0000-00007E000000}"/>
    <cellStyle name="Vírgula 2" xfId="123" xr:uid="{00000000-0005-0000-0000-00007F000000}"/>
    <cellStyle name="Vírgula 2 2" xfId="124" xr:uid="{00000000-0005-0000-0000-000080000000}"/>
    <cellStyle name="Vírgula 3" xfId="125" xr:uid="{00000000-0005-0000-0000-000081000000}"/>
    <cellStyle name="Vírgula 3 2" xfId="126" xr:uid="{00000000-0005-0000-0000-000082000000}"/>
    <cellStyle name="Vírgula 4" xfId="127" xr:uid="{00000000-0005-0000-0000-000083000000}"/>
    <cellStyle name="Vírgula 5" xfId="128" xr:uid="{00000000-0005-0000-0000-000084000000}"/>
    <cellStyle name="Vírgula 5 2" xfId="129" xr:uid="{00000000-0005-0000-0000-000085000000}"/>
    <cellStyle name="Vírgula 6" xfId="130" xr:uid="{00000000-0005-0000-0000-000086000000}"/>
    <cellStyle name="Vírgula 6 2" xfId="131" xr:uid="{00000000-0005-0000-0000-000087000000}"/>
    <cellStyle name="Vírgula 7" xfId="132" xr:uid="{00000000-0005-0000-0000-000088000000}"/>
    <cellStyle name="Vírgula 8" xfId="133" xr:uid="{00000000-0005-0000-0000-000089000000}"/>
    <cellStyle name="Vírgula 9" xfId="134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48566"/>
  <sheetViews>
    <sheetView tabSelected="1" zoomScaleNormal="100" workbookViewId="0">
      <selection activeCell="S10" sqref="S10"/>
    </sheetView>
  </sheetViews>
  <sheetFormatPr defaultColWidth="11.5703125" defaultRowHeight="12.75"/>
  <cols>
    <col min="1" max="1" width="4.5703125" style="64" customWidth="1"/>
    <col min="2" max="2" width="34.140625" style="4" customWidth="1"/>
    <col min="3" max="3" width="9.85546875" style="64" bestFit="1" customWidth="1"/>
    <col min="4" max="4" width="9.5703125" style="64" bestFit="1" customWidth="1"/>
    <col min="5" max="5" width="7.5703125" style="65" bestFit="1" customWidth="1"/>
    <col min="6" max="7" width="15.85546875" style="66" bestFit="1" customWidth="1"/>
    <col min="8" max="8" width="15.85546875" style="68" customWidth="1"/>
    <col min="9" max="9" width="29.7109375" style="4" customWidth="1"/>
    <col min="10" max="10" width="14.5703125" style="64" hidden="1" customWidth="1"/>
    <col min="11" max="11" width="11.28515625" style="4" hidden="1" customWidth="1"/>
    <col min="12" max="12" width="0" style="4" hidden="1" customWidth="1"/>
    <col min="13" max="14" width="17.42578125" style="4" hidden="1" customWidth="1"/>
    <col min="15" max="15" width="0" style="64" hidden="1" customWidth="1"/>
    <col min="16" max="16" width="6.85546875" style="4" hidden="1" customWidth="1"/>
    <col min="17" max="17" width="27.42578125" style="4" customWidth="1"/>
    <col min="18" max="16384" width="11.5703125" style="4"/>
  </cols>
  <sheetData>
    <row r="1" spans="1:18" ht="29.25" customHeight="1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s="14" customFormat="1" ht="15.75" customHeight="1">
      <c r="A2" s="5" t="s">
        <v>0</v>
      </c>
      <c r="B2" s="5"/>
      <c r="C2" s="6" t="s">
        <v>1</v>
      </c>
      <c r="D2" s="6" t="s">
        <v>2</v>
      </c>
      <c r="E2" s="7" t="s">
        <v>82</v>
      </c>
      <c r="F2" s="8" t="s">
        <v>3</v>
      </c>
      <c r="G2" s="8" t="s">
        <v>73</v>
      </c>
      <c r="H2" s="8" t="s">
        <v>76</v>
      </c>
      <c r="I2" s="6" t="s">
        <v>4</v>
      </c>
      <c r="J2" s="6" t="s">
        <v>5</v>
      </c>
      <c r="K2" s="9" t="s">
        <v>6</v>
      </c>
      <c r="L2" s="10" t="s">
        <v>7</v>
      </c>
      <c r="M2" s="11" t="s">
        <v>8</v>
      </c>
      <c r="N2" s="11" t="s">
        <v>9</v>
      </c>
      <c r="O2" s="12"/>
      <c r="P2" s="13" t="s">
        <v>10</v>
      </c>
      <c r="Q2" s="13" t="s">
        <v>54</v>
      </c>
    </row>
    <row r="3" spans="1:18" ht="15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7"/>
      <c r="P3" s="18"/>
      <c r="Q3" s="18"/>
    </row>
    <row r="4" spans="1:18" ht="15.75" customHeight="1">
      <c r="A4" s="19"/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16"/>
      <c r="N4" s="16"/>
      <c r="O4" s="17"/>
      <c r="P4" s="18"/>
      <c r="Q4" s="18"/>
    </row>
    <row r="5" spans="1:18" ht="20.100000000000001" customHeight="1">
      <c r="A5" s="70">
        <v>1</v>
      </c>
      <c r="B5" s="18" t="s">
        <v>44</v>
      </c>
      <c r="C5" s="22" t="s">
        <v>52</v>
      </c>
      <c r="D5" s="22" t="s">
        <v>45</v>
      </c>
      <c r="E5" s="23" t="s">
        <v>46</v>
      </c>
      <c r="F5" s="24">
        <v>724995.75000000012</v>
      </c>
      <c r="G5" s="24">
        <v>434388.27000000014</v>
      </c>
      <c r="H5" s="67">
        <f>G5/F5</f>
        <v>0.5991597467985158</v>
      </c>
      <c r="I5" s="25" t="s">
        <v>53</v>
      </c>
      <c r="J5" s="22"/>
      <c r="K5" s="26">
        <f ca="1">TODAY()</f>
        <v>46175</v>
      </c>
      <c r="L5" s="27"/>
      <c r="M5" s="16">
        <f t="shared" ref="M5:M20" ca="1" si="0">DAYS360(L5,K5)</f>
        <v>45512</v>
      </c>
      <c r="N5" s="16">
        <f t="shared" ref="N5:N20" ca="1" si="1">M5+30</f>
        <v>45542</v>
      </c>
      <c r="O5" s="17" t="str">
        <f t="shared" ref="O5" ca="1" si="2">IF(N5&gt;0.99,"VENCENDO","No prazo")</f>
        <v>VENCENDO</v>
      </c>
      <c r="P5" s="18">
        <v>107</v>
      </c>
      <c r="Q5" s="18" t="s">
        <v>55</v>
      </c>
    </row>
    <row r="6" spans="1:18" ht="35.25" customHeight="1">
      <c r="A6" s="70">
        <v>2</v>
      </c>
      <c r="B6" s="18" t="s">
        <v>77</v>
      </c>
      <c r="C6" s="22" t="s">
        <v>81</v>
      </c>
      <c r="D6" s="22" t="s">
        <v>78</v>
      </c>
      <c r="E6" s="23" t="s">
        <v>83</v>
      </c>
      <c r="F6" s="24">
        <v>2374990.48</v>
      </c>
      <c r="G6" s="24">
        <v>2374990.48</v>
      </c>
      <c r="H6" s="67">
        <f>G6/F6</f>
        <v>1</v>
      </c>
      <c r="I6" s="73" t="s">
        <v>79</v>
      </c>
      <c r="J6" s="22"/>
      <c r="K6" s="26"/>
      <c r="L6" s="27"/>
      <c r="M6" s="16"/>
      <c r="N6" s="16"/>
      <c r="O6" s="17"/>
      <c r="P6" s="18"/>
      <c r="Q6" s="18" t="s">
        <v>80</v>
      </c>
    </row>
    <row r="7" spans="1:18" ht="20.100000000000001" customHeight="1">
      <c r="A7" s="70"/>
      <c r="B7" s="20" t="s">
        <v>13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16">
        <f t="shared" si="0"/>
        <v>0</v>
      </c>
      <c r="N7" s="16">
        <f t="shared" si="1"/>
        <v>30</v>
      </c>
      <c r="O7" s="17"/>
      <c r="P7" s="18"/>
      <c r="Q7" s="18"/>
    </row>
    <row r="8" spans="1:18" ht="20.100000000000001" customHeight="1">
      <c r="A8" s="70">
        <v>3</v>
      </c>
      <c r="B8" s="29" t="s">
        <v>14</v>
      </c>
      <c r="C8" s="30" t="s">
        <v>15</v>
      </c>
      <c r="D8" s="30" t="s">
        <v>16</v>
      </c>
      <c r="E8" s="31"/>
      <c r="F8" s="32">
        <v>500511.39</v>
      </c>
      <c r="G8" s="32"/>
      <c r="H8" s="67">
        <f t="shared" ref="H8:H13" si="3">G8/F8</f>
        <v>0</v>
      </c>
      <c r="I8" s="29" t="s">
        <v>12</v>
      </c>
      <c r="J8" s="30"/>
      <c r="K8" s="33">
        <f t="shared" ref="K8:K13" ca="1" si="4">TODAY()</f>
        <v>46175</v>
      </c>
      <c r="L8" s="34">
        <v>45775</v>
      </c>
      <c r="M8" s="35">
        <f t="shared" ca="1" si="0"/>
        <v>394</v>
      </c>
      <c r="N8" s="35">
        <f t="shared" ca="1" si="1"/>
        <v>424</v>
      </c>
      <c r="O8" s="36" t="str">
        <f ca="1">IF(N8&gt;0.99,"VENCENDO","No prazo")</f>
        <v>VENCENDO</v>
      </c>
      <c r="P8" s="29">
        <v>32</v>
      </c>
      <c r="Q8" s="29" t="s">
        <v>56</v>
      </c>
    </row>
    <row r="9" spans="1:18" ht="38.25">
      <c r="A9" s="70">
        <v>4</v>
      </c>
      <c r="B9" s="29" t="s">
        <v>17</v>
      </c>
      <c r="C9" s="37" t="s">
        <v>18</v>
      </c>
      <c r="D9" s="38" t="s">
        <v>19</v>
      </c>
      <c r="E9" s="39"/>
      <c r="F9" s="32">
        <v>1529000</v>
      </c>
      <c r="G9" s="32">
        <v>465169.89999999985</v>
      </c>
      <c r="H9" s="67">
        <f t="shared" si="3"/>
        <v>0.30423145846958788</v>
      </c>
      <c r="I9" s="29" t="s">
        <v>20</v>
      </c>
      <c r="J9" s="30">
        <v>587</v>
      </c>
      <c r="K9" s="33">
        <f t="shared" ca="1" si="4"/>
        <v>46175</v>
      </c>
      <c r="L9" s="34">
        <v>46219</v>
      </c>
      <c r="M9" s="35">
        <f t="shared" ca="1" si="0"/>
        <v>-44</v>
      </c>
      <c r="N9" s="35">
        <f t="shared" ca="1" si="1"/>
        <v>-14</v>
      </c>
      <c r="O9" s="36" t="str">
        <f ca="1">IF(N9&gt;0.99,"VENCENDO","No prazo")</f>
        <v>No prazo</v>
      </c>
      <c r="P9" s="29">
        <v>97</v>
      </c>
      <c r="Q9" s="71" t="s">
        <v>57</v>
      </c>
      <c r="R9" s="69" t="s">
        <v>74</v>
      </c>
    </row>
    <row r="10" spans="1:18" ht="20.100000000000001" customHeight="1">
      <c r="A10" s="70">
        <v>5</v>
      </c>
      <c r="B10" s="18" t="s">
        <v>21</v>
      </c>
      <c r="C10" s="40" t="s">
        <v>22</v>
      </c>
      <c r="D10" s="41" t="s">
        <v>23</v>
      </c>
      <c r="E10" s="42"/>
      <c r="F10" s="43">
        <v>3362044.17</v>
      </c>
      <c r="G10" s="43">
        <v>2059131.2396999998</v>
      </c>
      <c r="H10" s="67">
        <f t="shared" si="3"/>
        <v>0.61246406518805485</v>
      </c>
      <c r="I10" s="18" t="s">
        <v>24</v>
      </c>
      <c r="J10" s="44"/>
      <c r="K10" s="26">
        <f t="shared" ca="1" si="4"/>
        <v>46175</v>
      </c>
      <c r="L10" s="27">
        <v>46097</v>
      </c>
      <c r="M10" s="16">
        <f t="shared" ca="1" si="0"/>
        <v>76</v>
      </c>
      <c r="N10" s="16">
        <f t="shared" ca="1" si="1"/>
        <v>106</v>
      </c>
      <c r="O10" s="17" t="str">
        <f ca="1">IF(N10&gt;0.99,"VENCENDO","No prazo")</f>
        <v>VENCENDO</v>
      </c>
      <c r="P10" s="18">
        <v>66</v>
      </c>
      <c r="Q10" s="18" t="s">
        <v>55</v>
      </c>
    </row>
    <row r="11" spans="1:18" ht="27" customHeight="1">
      <c r="A11" s="70">
        <v>6</v>
      </c>
      <c r="B11" s="18" t="s">
        <v>31</v>
      </c>
      <c r="C11" s="45" t="s">
        <v>63</v>
      </c>
      <c r="D11" s="46" t="s">
        <v>32</v>
      </c>
      <c r="E11" s="47" t="s">
        <v>64</v>
      </c>
      <c r="F11" s="24">
        <v>2690000</v>
      </c>
      <c r="G11" s="24">
        <v>340469.13999999996</v>
      </c>
      <c r="H11" s="67">
        <f t="shared" si="3"/>
        <v>0.12656845353159848</v>
      </c>
      <c r="I11" s="73" t="s">
        <v>61</v>
      </c>
      <c r="J11" s="22" t="s">
        <v>51</v>
      </c>
      <c r="K11" s="26">
        <f t="shared" ca="1" si="4"/>
        <v>46175</v>
      </c>
      <c r="L11" s="27"/>
      <c r="M11" s="16">
        <f t="shared" ca="1" si="0"/>
        <v>45512</v>
      </c>
      <c r="N11" s="16">
        <f t="shared" ca="1" si="1"/>
        <v>45542</v>
      </c>
      <c r="O11" s="17" t="str">
        <f t="shared" ref="O11:O13" ca="1" si="5">IF(N11&gt;0.99,"VENCENDO","No prazo")</f>
        <v>VENCENDO</v>
      </c>
      <c r="P11" s="18">
        <v>98</v>
      </c>
      <c r="Q11" s="18" t="s">
        <v>55</v>
      </c>
    </row>
    <row r="12" spans="1:18" ht="27" customHeight="1">
      <c r="A12" s="70">
        <v>7</v>
      </c>
      <c r="B12" s="18" t="s">
        <v>42</v>
      </c>
      <c r="C12" s="45" t="s">
        <v>62</v>
      </c>
      <c r="D12" s="46" t="s">
        <v>65</v>
      </c>
      <c r="E12" s="47" t="s">
        <v>66</v>
      </c>
      <c r="F12" s="24">
        <v>409999</v>
      </c>
      <c r="G12" s="24">
        <v>162255.38</v>
      </c>
      <c r="H12" s="67">
        <f t="shared" si="3"/>
        <v>0.39574579450193781</v>
      </c>
      <c r="I12" s="18" t="s">
        <v>60</v>
      </c>
      <c r="J12" s="22">
        <v>587</v>
      </c>
      <c r="K12" s="26">
        <f t="shared" ca="1" si="4"/>
        <v>46175</v>
      </c>
      <c r="L12" s="27"/>
      <c r="M12" s="16">
        <f t="shared" ca="1" si="0"/>
        <v>45512</v>
      </c>
      <c r="N12" s="16">
        <f t="shared" ca="1" si="1"/>
        <v>45542</v>
      </c>
      <c r="O12" s="17" t="str">
        <f t="shared" ca="1" si="5"/>
        <v>VENCENDO</v>
      </c>
      <c r="P12" s="18">
        <v>105</v>
      </c>
      <c r="Q12" s="18" t="s">
        <v>55</v>
      </c>
    </row>
    <row r="13" spans="1:18" ht="25.5">
      <c r="A13" s="70">
        <v>8</v>
      </c>
      <c r="B13" s="18" t="s">
        <v>43</v>
      </c>
      <c r="C13" s="45" t="s">
        <v>72</v>
      </c>
      <c r="D13" s="46" t="s">
        <v>67</v>
      </c>
      <c r="E13" s="47" t="s">
        <v>68</v>
      </c>
      <c r="F13" s="24">
        <v>694542.35</v>
      </c>
      <c r="G13" s="24">
        <v>0</v>
      </c>
      <c r="H13" s="67">
        <f t="shared" si="3"/>
        <v>0</v>
      </c>
      <c r="I13" s="73" t="s">
        <v>69</v>
      </c>
      <c r="J13" s="22"/>
      <c r="K13" s="26">
        <f t="shared" ca="1" si="4"/>
        <v>46175</v>
      </c>
      <c r="L13" s="27"/>
      <c r="M13" s="16">
        <f t="shared" ca="1" si="0"/>
        <v>45512</v>
      </c>
      <c r="N13" s="16">
        <f t="shared" ca="1" si="1"/>
        <v>45542</v>
      </c>
      <c r="O13" s="17" t="str">
        <f t="shared" ca="1" si="5"/>
        <v>VENCENDO</v>
      </c>
      <c r="P13" s="18">
        <v>106</v>
      </c>
      <c r="Q13" s="72" t="s">
        <v>58</v>
      </c>
    </row>
    <row r="14" spans="1:18" ht="20.100000000000001" customHeight="1">
      <c r="A14" s="70"/>
      <c r="B14" s="20" t="s">
        <v>25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6">
        <f t="shared" si="0"/>
        <v>0</v>
      </c>
      <c r="N14" s="16">
        <f t="shared" si="1"/>
        <v>30</v>
      </c>
      <c r="O14" s="17"/>
      <c r="P14" s="18"/>
      <c r="Q14" s="18"/>
    </row>
    <row r="15" spans="1:18" ht="20.100000000000001" customHeight="1">
      <c r="A15" s="70">
        <v>9</v>
      </c>
      <c r="B15" s="18" t="s">
        <v>26</v>
      </c>
      <c r="C15" s="44" t="s">
        <v>27</v>
      </c>
      <c r="D15" s="44" t="s">
        <v>28</v>
      </c>
      <c r="E15" s="49"/>
      <c r="F15" s="43">
        <v>590463.05000000005</v>
      </c>
      <c r="G15" s="50">
        <v>389466.06</v>
      </c>
      <c r="H15" s="67">
        <f t="shared" ref="H15:H16" si="6">G15/F15</f>
        <v>0.65959429637468414</v>
      </c>
      <c r="I15" s="18" t="s">
        <v>12</v>
      </c>
      <c r="J15" s="44"/>
      <c r="K15" s="26">
        <f ca="1">TODAY()</f>
        <v>46175</v>
      </c>
      <c r="L15" s="27">
        <v>45881</v>
      </c>
      <c r="M15" s="16">
        <f t="shared" ca="1" si="0"/>
        <v>290</v>
      </c>
      <c r="N15" s="16">
        <f t="shared" ca="1" si="1"/>
        <v>320</v>
      </c>
      <c r="O15" s="17" t="str">
        <f ca="1">IF(N15&gt;0.99,"VENCENDO","No prazo")</f>
        <v>VENCENDO</v>
      </c>
      <c r="P15" s="18">
        <v>87</v>
      </c>
      <c r="Q15" s="18" t="s">
        <v>59</v>
      </c>
    </row>
    <row r="16" spans="1:18" ht="32.25" customHeight="1">
      <c r="A16" s="70">
        <v>10</v>
      </c>
      <c r="B16" s="18" t="s">
        <v>33</v>
      </c>
      <c r="C16" s="22" t="s">
        <v>49</v>
      </c>
      <c r="D16" s="22" t="s">
        <v>34</v>
      </c>
      <c r="E16" s="23" t="s">
        <v>35</v>
      </c>
      <c r="F16" s="24">
        <v>309996</v>
      </c>
      <c r="G16" s="43">
        <v>140640.62386760002</v>
      </c>
      <c r="H16" s="67">
        <f t="shared" si="6"/>
        <v>0.453685285834656</v>
      </c>
      <c r="I16" s="73" t="s">
        <v>70</v>
      </c>
      <c r="J16" s="22" t="s">
        <v>50</v>
      </c>
      <c r="K16" s="26">
        <f ca="1">TODAY()</f>
        <v>46175</v>
      </c>
      <c r="L16" s="27"/>
      <c r="M16" s="16">
        <f t="shared" ca="1" si="0"/>
        <v>45512</v>
      </c>
      <c r="N16" s="16">
        <f t="shared" ca="1" si="1"/>
        <v>45542</v>
      </c>
      <c r="O16" s="17" t="str">
        <f t="shared" ref="O16:O20" ca="1" si="7">IF(N16&gt;0.99,"VENCENDO","No prazo")</f>
        <v>VENCENDO</v>
      </c>
      <c r="P16" s="18">
        <v>99</v>
      </c>
      <c r="Q16" s="18" t="s">
        <v>55</v>
      </c>
    </row>
    <row r="17" spans="1:17" ht="20.100000000000001" customHeight="1">
      <c r="A17" s="70"/>
      <c r="B17" s="51" t="s">
        <v>29</v>
      </c>
      <c r="C17" s="52"/>
      <c r="D17" s="53"/>
      <c r="E17" s="53"/>
      <c r="F17" s="53"/>
      <c r="G17" s="53"/>
      <c r="H17" s="53"/>
      <c r="I17" s="53"/>
      <c r="J17" s="53"/>
      <c r="K17" s="53"/>
      <c r="L17" s="54"/>
      <c r="M17" s="16">
        <f t="shared" si="0"/>
        <v>0</v>
      </c>
      <c r="N17" s="16">
        <f t="shared" si="1"/>
        <v>30</v>
      </c>
      <c r="O17" s="17"/>
      <c r="P17" s="18"/>
      <c r="Q17" s="18"/>
    </row>
    <row r="18" spans="1:17" ht="38.25">
      <c r="A18" s="70">
        <v>11</v>
      </c>
      <c r="B18" s="29" t="s">
        <v>30</v>
      </c>
      <c r="C18" s="30" t="s">
        <v>47</v>
      </c>
      <c r="D18" s="30" t="s">
        <v>40</v>
      </c>
      <c r="E18" s="31" t="s">
        <v>41</v>
      </c>
      <c r="F18" s="32">
        <v>387899.77</v>
      </c>
      <c r="G18" s="32">
        <v>9554.9500000000007</v>
      </c>
      <c r="H18" s="67">
        <f>G18/F18</f>
        <v>2.4632522983965677E-2</v>
      </c>
      <c r="I18" s="29" t="s">
        <v>48</v>
      </c>
      <c r="J18" s="30"/>
      <c r="K18" s="33">
        <f t="shared" ref="K18:K20" ca="1" si="8">TODAY()</f>
        <v>46175</v>
      </c>
      <c r="L18" s="55">
        <v>46269</v>
      </c>
      <c r="M18" s="35">
        <f t="shared" ca="1" si="0"/>
        <v>-92</v>
      </c>
      <c r="N18" s="35">
        <f t="shared" ca="1" si="1"/>
        <v>-62</v>
      </c>
      <c r="O18" s="36" t="str">
        <f t="shared" ca="1" si="7"/>
        <v>No prazo</v>
      </c>
      <c r="P18" s="29">
        <v>104</v>
      </c>
      <c r="Q18" s="71" t="s">
        <v>57</v>
      </c>
    </row>
    <row r="19" spans="1:17" ht="20.100000000000001" customHeight="1">
      <c r="A19" s="70"/>
      <c r="B19" s="51" t="s">
        <v>36</v>
      </c>
      <c r="C19" s="52"/>
      <c r="D19" s="53"/>
      <c r="E19" s="53"/>
      <c r="F19" s="53"/>
      <c r="G19" s="53"/>
      <c r="H19" s="53"/>
      <c r="I19" s="53"/>
      <c r="J19" s="53"/>
      <c r="K19" s="53"/>
      <c r="L19" s="54"/>
      <c r="M19" s="16">
        <f t="shared" si="0"/>
        <v>0</v>
      </c>
      <c r="N19" s="16">
        <f t="shared" si="1"/>
        <v>30</v>
      </c>
      <c r="O19" s="17"/>
      <c r="P19" s="18"/>
      <c r="Q19" s="18"/>
    </row>
    <row r="20" spans="1:17" ht="20.100000000000001" customHeight="1">
      <c r="A20" s="57">
        <v>12</v>
      </c>
      <c r="B20" s="56" t="s">
        <v>37</v>
      </c>
      <c r="C20" s="57" t="s">
        <v>71</v>
      </c>
      <c r="D20" s="57" t="s">
        <v>38</v>
      </c>
      <c r="E20" s="58" t="s">
        <v>39</v>
      </c>
      <c r="F20" s="59">
        <v>1733678.4</v>
      </c>
      <c r="G20" s="59">
        <v>274348.87</v>
      </c>
      <c r="H20" s="74">
        <f>G20/F20</f>
        <v>0.15824669096644453</v>
      </c>
      <c r="I20" s="56" t="s">
        <v>60</v>
      </c>
      <c r="J20" s="57"/>
      <c r="K20" s="60">
        <f t="shared" ca="1" si="8"/>
        <v>46175</v>
      </c>
      <c r="L20" s="61"/>
      <c r="M20" s="62">
        <f t="shared" ca="1" si="0"/>
        <v>45512</v>
      </c>
      <c r="N20" s="62">
        <f t="shared" ca="1" si="1"/>
        <v>45542</v>
      </c>
      <c r="O20" s="63" t="str">
        <f t="shared" ca="1" si="7"/>
        <v>VENCENDO</v>
      </c>
      <c r="P20" s="56">
        <v>100</v>
      </c>
      <c r="Q20" s="56" t="s">
        <v>55</v>
      </c>
    </row>
    <row r="24" spans="1:17">
      <c r="E24" s="65" t="s">
        <v>75</v>
      </c>
    </row>
    <row r="1048566" ht="12.75" customHeight="1"/>
  </sheetData>
  <mergeCells count="8">
    <mergeCell ref="A1:Q1"/>
    <mergeCell ref="C17:L17"/>
    <mergeCell ref="C19:L19"/>
    <mergeCell ref="C14:L14"/>
    <mergeCell ref="A2:B2"/>
    <mergeCell ref="A3:L3"/>
    <mergeCell ref="C4:L4"/>
    <mergeCell ref="C7:L7"/>
  </mergeCells>
  <pageMargins left="0.25" right="0.25" top="0.75" bottom="0.75" header="0.3" footer="0.3"/>
  <pageSetup paperSize="9" scale="78" orientation="landscape" useFirstPageNumber="1" horizontalDpi="300" verticalDpi="300" r:id="rId1"/>
  <headerFooter>
    <oddHeader>&amp;C&amp;A</oddHeader>
    <oddFooter>&amp;CPágina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Santos</dc:creator>
  <dc:description/>
  <cp:lastModifiedBy>Luiz Ribeiro</cp:lastModifiedBy>
  <cp:revision>9</cp:revision>
  <cp:lastPrinted>2026-06-01T18:15:05Z</cp:lastPrinted>
  <dcterms:created xsi:type="dcterms:W3CDTF">2023-12-13T07:51:05Z</dcterms:created>
  <dcterms:modified xsi:type="dcterms:W3CDTF">2026-06-02T17:27:04Z</dcterms:modified>
  <dc:language>pt-BR</dc:language>
</cp:coreProperties>
</file>