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wmf" ContentType="image/x-wmf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- Teresa Braida" sheetId="1" state="visible" r:id="rId2"/>
    <sheet name="Cronograma - Teresa Braida" sheetId="2" state="visible" r:id="rId3"/>
    <sheet name="BDI" sheetId="3" state="visible" r:id="rId4"/>
  </sheets>
  <definedNames>
    <definedName function="false" hidden="false" localSheetId="0" name="_xlnm.Print_Area" vbProcedure="false">'Orçamento - Teresa Braida'!$A$1:$K$49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<sst xmlns="http://schemas.openxmlformats.org/spreadsheetml/2006/main" count="227" uniqueCount="173">
  <si>
    <t xml:space="preserve">OBJETO: CONTRATAÇÃO DE EMPRESA ESPECIALIZADA EM MÃO DE OBRA, COM FORNECIMENTO DE MATERIAIS, PARA REFORMA E AMPLIAÇÃO DE PRÉDIOS PÚBLICOS</t>
  </si>
  <si>
    <t xml:space="preserve">CEMEI “Prof.a Teresa Maria dos Santos Braida”: Rua Adelino Gasparine, CEP 13.253-533</t>
  </si>
  <si>
    <t xml:space="preserve"> CDHU Boletim 195   SINAPI 09/2024   PMSP 07/2024   DER 12/2023    FDE 07/2024</t>
  </si>
  <si>
    <t xml:space="preserve">ITEM</t>
  </si>
  <si>
    <t xml:space="preserve">FONTE</t>
  </si>
  <si>
    <t xml:space="preserve">CÓDIGO</t>
  </si>
  <si>
    <t xml:space="preserve">Serviço</t>
  </si>
  <si>
    <t xml:space="preserve">unid.</t>
  </si>
  <si>
    <t xml:space="preserve">QUANT.</t>
  </si>
  <si>
    <t xml:space="preserve">VALOR</t>
  </si>
  <si>
    <t xml:space="preserve">BDI</t>
  </si>
  <si>
    <t xml:space="preserve">Valores Parciais dos Serviços:</t>
  </si>
  <si>
    <t xml:space="preserve">Memoria de Calculo</t>
  </si>
  <si>
    <t xml:space="preserve">1.0</t>
  </si>
  <si>
    <t xml:space="preserve">SERVIÇOS PRELIMINARES</t>
  </si>
  <si>
    <t xml:space="preserve">1.1</t>
  </si>
  <si>
    <t xml:space="preserve">CANTEIRO DE OBRAS</t>
  </si>
  <si>
    <t xml:space="preserve">1.1.1</t>
  </si>
  <si>
    <t xml:space="preserve">PMSP EDIF</t>
  </si>
  <si>
    <t xml:space="preserve">Placa de obra em chapa de aço galvanizado</t>
  </si>
  <si>
    <t xml:space="preserve">M2</t>
  </si>
  <si>
    <t xml:space="preserve">Considerado 01 placa com 3,00m x 2,00m = 6,00m²</t>
  </si>
  <si>
    <t xml:space="preserve">1.1.2</t>
  </si>
  <si>
    <t xml:space="preserve">Tapume metálico com telha metálica, sem pintura, trapezoidal 40 esp=0,43mm, colunas, bases e parafusos</t>
  </si>
  <si>
    <t xml:space="preserve">Estimado trecho de 70,00m lineares, tapume 2,00m altura = 140,00m²</t>
  </si>
  <si>
    <t xml:space="preserve">1.1.3</t>
  </si>
  <si>
    <t xml:space="preserve">CDHU</t>
  </si>
  <si>
    <t xml:space="preserve">02.02.120</t>
  </si>
  <si>
    <t xml:space="preserve">Locação de container tipo alojamento - área mínima de 13,80 m²</t>
  </si>
  <si>
    <t xml:space="preserve">UNMES</t>
  </si>
  <si>
    <t xml:space="preserve">Considerado 03 meses de obra</t>
  </si>
  <si>
    <t xml:space="preserve">1.1.4</t>
  </si>
  <si>
    <t xml:space="preserve">02.02.150</t>
  </si>
  <si>
    <t xml:space="preserve">Locação de container tipo depósito - área mínima de 13,80 m²</t>
  </si>
  <si>
    <t xml:space="preserve">1.1.5</t>
  </si>
  <si>
    <t xml:space="preserve">02.01.180</t>
  </si>
  <si>
    <t xml:space="preserve">Banheiro químico modelo standard, com manutenção conforme exigências da cetesb</t>
  </si>
  <si>
    <t xml:space="preserve">Considerado 03 meses de obra x 01 un</t>
  </si>
  <si>
    <t xml:space="preserve">1.1.6</t>
  </si>
  <si>
    <t xml:space="preserve">SINAPI</t>
  </si>
  <si>
    <t xml:space="preserve">101498</t>
  </si>
  <si>
    <t xml:space="preserve">Entrada de energia elétrica, aérea, bifásica, com caixa de sobrepor, cabo de 16 mm2 e disjuntor din 50a (não incluso o poste de concreto). Af_07/2020_ps</t>
  </si>
  <si>
    <t xml:space="preserve">UN</t>
  </si>
  <si>
    <t xml:space="preserve">Conforme projeto</t>
  </si>
  <si>
    <t xml:space="preserve">1.1.7</t>
  </si>
  <si>
    <t xml:space="preserve">Poste de entrada de energia, duplo "t" - 7,5m/200dan</t>
  </si>
  <si>
    <t xml:space="preserve">1.2</t>
  </si>
  <si>
    <t xml:space="preserve">PREPARO DE PISO</t>
  </si>
  <si>
    <t xml:space="preserve">1.2.1</t>
  </si>
  <si>
    <t xml:space="preserve">101139</t>
  </si>
  <si>
    <t xml:space="preserve">Escavação horizontal, incluindo  escarificação, carga, descarga e transporte em solo de 2a categoria com trator de esteiras (100hp/lâmina: 2,19m3) e caminhão basculante de 10m3, dmt até 200m. Af_07/2020</t>
  </si>
  <si>
    <t xml:space="preserve">M3</t>
  </si>
  <si>
    <t xml:space="preserve">Conforme projeto: 562,00 m² x 0,50 m= 281,00 m³</t>
  </si>
  <si>
    <t xml:space="preserve">1.2.2</t>
  </si>
  <si>
    <t xml:space="preserve">97918</t>
  </si>
  <si>
    <t xml:space="preserve">Transporte com caminhão basculante de 6 m³, em via urbana pavimentada, dmt até 30 km (unidade: txkm). Af_07/2020</t>
  </si>
  <si>
    <t xml:space="preserve">TxKM</t>
  </si>
  <si>
    <t xml:space="preserve">Transporte de materiais retirados, considerado 3Km</t>
  </si>
  <si>
    <t xml:space="preserve">2.0</t>
  </si>
  <si>
    <t xml:space="preserve">PAVIMENTAÇÃO ASFÁLTICA E RECAPEAMENTO</t>
  </si>
  <si>
    <t xml:space="preserve">2.1</t>
  </si>
  <si>
    <t xml:space="preserve">GUIA, SARJETA E PASSEIO</t>
  </si>
  <si>
    <t xml:space="preserve">2.1.1</t>
  </si>
  <si>
    <t xml:space="preserve">54.01.010</t>
  </si>
  <si>
    <t xml:space="preserve">Regularização e compactação mecanizada de superfície, sem controle do proctor normal</t>
  </si>
  <si>
    <t xml:space="preserve">Conforme projeto = 181,72 m² + 10% inclinação = 199,89 m²</t>
  </si>
  <si>
    <t xml:space="preserve">2.1.2</t>
  </si>
  <si>
    <t xml:space="preserve">94267</t>
  </si>
  <si>
    <t xml:space="preserve">Guia (meio-fio) e sarjeta conjugados de concreto, moldada  in loco  em trecho reto com extrusora, 45 cm base (15 cm base da guia + 30 cm base da sarjeta) x 22 cm altura. Af_06/2016</t>
  </si>
  <si>
    <t xml:space="preserve">M</t>
  </si>
  <si>
    <t xml:space="preserve">Conforme projeto = 80,02 m</t>
  </si>
  <si>
    <t xml:space="preserve">2.1.3</t>
  </si>
  <si>
    <t xml:space="preserve">Nc.27 - passeio de concreto, fck=25mpa, incluindo preparo da caixa e lastro de brita</t>
  </si>
  <si>
    <t xml:space="preserve">Execução de calçamento: área de 181,60 x 0,10 + 10% inclinação = 20,88 m³</t>
  </si>
  <si>
    <t xml:space="preserve">2.1.4</t>
  </si>
  <si>
    <t xml:space="preserve">FDE</t>
  </si>
  <si>
    <t xml:space="preserve">16.14.013</t>
  </si>
  <si>
    <t xml:space="preserve">Tela armadura (malha aco ca 60 fyk = 600 m pa)</t>
  </si>
  <si>
    <t xml:space="preserve">Kg</t>
  </si>
  <si>
    <t xml:space="preserve">Conforme projeto: 199,89 m² x 0,10 x 100kg/m³ = 1998,90</t>
  </si>
  <si>
    <t xml:space="preserve">2.2</t>
  </si>
  <si>
    <t xml:space="preserve">ASFALTO</t>
  </si>
  <si>
    <t xml:space="preserve">Conforme projeto =418,37m²</t>
  </si>
  <si>
    <t xml:space="preserve">PMSP INFRA</t>
  </si>
  <si>
    <t xml:space="preserve">Transporte de rocha</t>
  </si>
  <si>
    <t xml:space="preserve">M3XKM</t>
  </si>
  <si>
    <t xml:space="preserve">Considerando-se 3Km, temos 108,78 x 3 = 326,34</t>
  </si>
  <si>
    <t xml:space="preserve">96399</t>
  </si>
  <si>
    <t xml:space="preserve">Construção de base e sub-base para pavimentação de rachão, com espessura de 40 cm - exclusive carga e transporte. Af_09/2024</t>
  </si>
  <si>
    <t xml:space="preserve">96396</t>
  </si>
  <si>
    <t xml:space="preserve">Construção de base e sub-base para pavimentação de brita graduada simples, com espessura de 15 cm - exclusive carga e transporte. Af_09/2024</t>
  </si>
  <si>
    <t xml:space="preserve">Conforme projeto (418,37 m² x 0,16m) = 66,94m³</t>
  </si>
  <si>
    <t xml:space="preserve">2.1.5</t>
  </si>
  <si>
    <t xml:space="preserve">Imprimação betuminosa ligante</t>
  </si>
  <si>
    <t xml:space="preserve">Conforme projeto = 380,34m² + 10% inclinação = 418,37 m²</t>
  </si>
  <si>
    <t xml:space="preserve">2.1.6</t>
  </si>
  <si>
    <t xml:space="preserve">DER</t>
  </si>
  <si>
    <t xml:space="preserve">23.08.06.04</t>
  </si>
  <si>
    <t xml:space="preserve">Concreto asfaltico com asfalto-borracha, graduacao iv</t>
  </si>
  <si>
    <t xml:space="preserve">m3</t>
  </si>
  <si>
    <t xml:space="preserve">Conforme projeto = 380,34m² + 10% inclinação = 418,37 m² x 0,03 m = 12,55</t>
  </si>
  <si>
    <t xml:space="preserve">2.3</t>
  </si>
  <si>
    <t xml:space="preserve">SINALIZAÇÃO E ILUMINAÇÃO VIÁRIA</t>
  </si>
  <si>
    <t xml:space="preserve">2.3.1</t>
  </si>
  <si>
    <t xml:space="preserve">70.02.012</t>
  </si>
  <si>
    <t xml:space="preserve">Sinalização horizontal em laminado elastoplástico retrorefletivo e antiderrapante, para faixas</t>
  </si>
  <si>
    <t xml:space="preserve">Conforme projeto =15,00m²</t>
  </si>
  <si>
    <t xml:space="preserve">2.3.2</t>
  </si>
  <si>
    <t xml:space="preserve">70.03.012</t>
  </si>
  <si>
    <t xml:space="preserve">Placa para sinalização viária em alumínio composto, totalmente refletiva com película III/III - área até 2,0 m²</t>
  </si>
  <si>
    <t xml:space="preserve">Placa com limite de velocidade e os dizeres: Área escolar</t>
  </si>
  <si>
    <t xml:space="preserve">2.3.3</t>
  </si>
  <si>
    <t xml:space="preserve">68.01.600</t>
  </si>
  <si>
    <t xml:space="preserve">Poste de concreto circular, 200 kg, H = 7,00 m</t>
  </si>
  <si>
    <t xml:space="preserve">2.3.4</t>
  </si>
  <si>
    <t xml:space="preserve">41.10.060</t>
  </si>
  <si>
    <t xml:space="preserve">Braço em tubo de ferro galvanizado de 1" x 1,00 m para fixação de uma luminária</t>
  </si>
  <si>
    <t xml:space="preserve">2.3.5</t>
  </si>
  <si>
    <t xml:space="preserve">41.11.116</t>
  </si>
  <si>
    <t xml:space="preserve">Luminária LED retangular para poste, fluxo luminoso de 5000 a 5500 lm - potência de 50W</t>
  </si>
  <si>
    <t xml:space="preserve">VALOR GLOBAL DOS SERVIÇOS:</t>
  </si>
  <si>
    <t xml:space="preserve">Itatiba, 24 de Outubro de 2024</t>
  </si>
  <si>
    <t xml:space="preserve">Departamento de Obras Escolares</t>
  </si>
  <si>
    <t xml:space="preserve">Secretaria de Educação</t>
  </si>
  <si>
    <t xml:space="preserve">CRONOGRAMA FÍSICO / FINANCEIRO</t>
  </si>
  <si>
    <t xml:space="preserve">OBJETO: CONTRATAÇÃO DE EMPRESA ESPECIALIZADA EM MÃO DE OBRA, COM FORNECIMENTO DE MATERIAIS, PARA REFORMA DE ACESSO EM PRÉDIO PÚBLICO</t>
  </si>
  <si>
    <t xml:space="preserve">CEMEI “Prof.a Teresa Maria dos Santos Braida”</t>
  </si>
  <si>
    <t xml:space="preserve">DISCRIMINAÇÃO</t>
  </si>
  <si>
    <t xml:space="preserve">TOTAL DO ITEM</t>
  </si>
  <si>
    <t xml:space="preserve">Primeiro</t>
  </si>
  <si>
    <t xml:space="preserve">Segundo</t>
  </si>
  <si>
    <t xml:space="preserve">Terceiro</t>
  </si>
  <si>
    <t xml:space="preserve">( % / R$ )</t>
  </si>
  <si>
    <t xml:space="preserve">Mês</t>
  </si>
  <si>
    <t xml:space="preserve">TOTAL GERAL:</t>
  </si>
  <si>
    <t xml:space="preserve">DESEMBOLSO TOTAL DO MÊS (R$):</t>
  </si>
  <si>
    <t xml:space="preserve">MENSAL</t>
  </si>
  <si>
    <t xml:space="preserve">ACUM.</t>
  </si>
  <si>
    <t xml:space="preserve">PERCENTUAL:</t>
  </si>
  <si>
    <t xml:space="preserve">DECOMPOSIÇÃO DE BDI</t>
  </si>
  <si>
    <t xml:space="preserve">Conforme legislação tributária municipal, definir estimativa de percentual da base de cálculo para o ISS:</t>
  </si>
  <si>
    <t xml:space="preserve">Sobre a base de cálculo, definir a respectiva alíquota do ISS (entre 2% e 5%):</t>
  </si>
  <si>
    <t xml:space="preserve">DETALHAMENTO DO BDI</t>
  </si>
  <si>
    <t xml:space="preserve">Item</t>
  </si>
  <si>
    <t xml:space="preserve">Descrição dos Serviços</t>
  </si>
  <si>
    <t xml:space="preserve">Siglas</t>
  </si>
  <si>
    <t xml:space="preserve">%</t>
  </si>
  <si>
    <t xml:space="preserve">SEM DESONERAÇÃO</t>
  </si>
  <si>
    <t xml:space="preserve">Administração Central</t>
  </si>
  <si>
    <t xml:space="preserve">AC</t>
  </si>
  <si>
    <t xml:space="preserve">Seguro e Garantias</t>
  </si>
  <si>
    <t xml:space="preserve">SG</t>
  </si>
  <si>
    <t xml:space="preserve">1.3</t>
  </si>
  <si>
    <t xml:space="preserve">Risco</t>
  </si>
  <si>
    <t xml:space="preserve">R</t>
  </si>
  <si>
    <t xml:space="preserve">1.4</t>
  </si>
  <si>
    <t xml:space="preserve">Despesas Financeiras</t>
  </si>
  <si>
    <t xml:space="preserve">DF</t>
  </si>
  <si>
    <t xml:space="preserve">1.5</t>
  </si>
  <si>
    <t xml:space="preserve">Lucro</t>
  </si>
  <si>
    <t xml:space="preserve">L</t>
  </si>
  <si>
    <t xml:space="preserve">1.6</t>
  </si>
  <si>
    <t xml:space="preserve">Tributos (Impostos COFINS 3% e PIS 0,65%)</t>
  </si>
  <si>
    <t xml:space="preserve">CP</t>
  </si>
  <si>
    <t xml:space="preserve">1.7</t>
  </si>
  <si>
    <t xml:space="preserve">Tributos (ISS)</t>
  </si>
  <si>
    <t xml:space="preserve">ISS</t>
  </si>
  <si>
    <t xml:space="preserve">1.8</t>
  </si>
  <si>
    <t xml:space="preserve">Tributos (Contribuição Previdenciária de Receita Bruta)</t>
  </si>
  <si>
    <t xml:space="preserve">CPRB</t>
  </si>
  <si>
    <t xml:space="preserve">1.9</t>
  </si>
  <si>
    <t xml:space="preserve">BDI CALCULADO</t>
  </si>
  <si>
    <t xml:space="preserve">BDI CALCULADO CONFORME ACÓRDÃO Nº 2369/2011 – TCU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</si>
</sst>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.00"/>
    <numFmt numFmtId="166" formatCode="[$R$-416]\ #,##0.00;[RED]\-[$R$-416]\ #,##0.00"/>
    <numFmt numFmtId="167" formatCode="#,##0.00;\-#,##0.00"/>
    <numFmt numFmtId="168" formatCode="\ * #,##0.00\ ;\-* #,##0.00\ ;\ * \-#\ ;\ @\ "/>
    <numFmt numFmtId="169" formatCode="0.00%"/>
    <numFmt numFmtId="170" formatCode="@"/>
    <numFmt numFmtId="171" formatCode="#,##0.00"/>
    <numFmt numFmtId="172" formatCode="&quot;R$ &quot;#,##0.00"/>
    <numFmt numFmtId="173" formatCode="#,##0.00;[RED]#,##0.00"/>
    <numFmt numFmtId="174" formatCode="00"/>
    <numFmt numFmtId="175" formatCode="General"/>
    <numFmt numFmtId="176" formatCode="0%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2"/>
      <name val="Arial"/>
      <family val="2"/>
    </font>
    <font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sz val="11"/>
      <name val="Arial"/>
      <family val="2"/>
    </font>
    <font>
      <b val="true"/>
      <sz val="11"/>
      <name val="Arial"/>
      <family val="2"/>
    </font>
    <font>
      <sz val="8"/>
      <name val="Arial"/>
      <family val="2"/>
    </font>
    <font>
      <b val="true"/>
      <sz val="13"/>
      <color rgb="FF000000"/>
      <name val="Arial1"/>
      <family val="0"/>
    </font>
    <font>
      <b val="true"/>
      <sz val="12"/>
      <color rgb="FF000000"/>
      <name val="Arial"/>
      <family val="2"/>
    </font>
    <font>
      <b val="true"/>
      <sz val="12"/>
      <color rgb="FF000000"/>
      <name val="Times New Roman"/>
      <family val="1"/>
    </font>
    <font>
      <b val="true"/>
      <sz val="8"/>
      <color rgb="FF000000"/>
      <name val="Times New Roman"/>
      <family val="1"/>
    </font>
    <font>
      <b val="true"/>
      <sz val="10"/>
      <color rgb="FF000000"/>
      <name val="Arial1"/>
      <family val="0"/>
    </font>
    <font>
      <b val="true"/>
      <sz val="12"/>
      <color rgb="FF000000"/>
      <name val="Arial1"/>
      <family val="0"/>
    </font>
    <font>
      <b val="true"/>
      <sz val="8"/>
      <color rgb="FF000000"/>
      <name val="Arial1"/>
      <family val="0"/>
    </font>
    <font>
      <i val="true"/>
      <sz val="11"/>
      <color rgb="FF7F7F7F"/>
      <name val="Calibri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sz val="11"/>
      <color rgb="FFFFFFFF"/>
      <name val="Calibri2"/>
      <family val="0"/>
    </font>
    <font>
      <sz val="11"/>
      <color rgb="FFFFFFFF"/>
      <name val="Calibri2"/>
      <family val="0"/>
    </font>
    <font>
      <sz val="11"/>
      <color rgb="FF000000"/>
      <name val="Calibri2"/>
      <family val="0"/>
    </font>
    <font>
      <b val="true"/>
      <sz val="10"/>
      <color rgb="FF000000"/>
      <name val="Arial21"/>
      <family val="0"/>
    </font>
    <font>
      <b val="true"/>
      <sz val="11"/>
      <color rgb="FF000000"/>
      <name val="Calibri2"/>
      <family val="0"/>
    </font>
    <font>
      <sz val="10"/>
      <color rgb="FF000000"/>
      <name val="Arial21"/>
      <family val="0"/>
    </font>
    <font>
      <b val="true"/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7BC65"/>
        <bgColor rgb="FFAFD095"/>
      </patternFill>
    </fill>
    <fill>
      <patternFill patternType="solid">
        <fgColor rgb="FFAFD095"/>
        <bgColor rgb="FFD9D9D9"/>
      </patternFill>
    </fill>
    <fill>
      <patternFill patternType="solid">
        <fgColor rgb="FFDDE8CB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6F9D4"/>
      </patternFill>
    </fill>
    <fill>
      <patternFill patternType="solid">
        <fgColor rgb="FFD9D9D9"/>
        <bgColor rgb="FFDDE8CB"/>
      </patternFill>
    </fill>
    <fill>
      <patternFill patternType="solid">
        <fgColor rgb="FF461EF2"/>
        <bgColor rgb="FF0033CC"/>
      </patternFill>
    </fill>
    <fill>
      <patternFill patternType="solid">
        <fgColor rgb="FF000000"/>
        <bgColor rgb="FF003300"/>
      </patternFill>
    </fill>
    <fill>
      <patternFill patternType="solid">
        <fgColor rgb="FFF6F9D4"/>
        <bgColor rgb="FFF2F2F2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3366FF"/>
      </top>
      <bottom style="thin">
        <color rgb="FF3366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/>
      <top style="hair">
        <color rgb="FF0000FF"/>
      </top>
      <bottom style="hair">
        <color rgb="FF0000FF"/>
      </bottom>
      <diagonal/>
    </border>
    <border diagonalUp="false" diagonalDown="false">
      <left/>
      <right/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/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33CC"/>
      </bottom>
      <diagonal/>
    </border>
    <border diagonalUp="false" diagonalDown="false">
      <left style="thin">
        <color rgb="FF0000FF"/>
      </left>
      <right/>
      <top style="thin">
        <color rgb="FF0000FF"/>
      </top>
      <bottom style="thin">
        <color rgb="FF0000FF"/>
      </bottom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8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6" fontId="0" fillId="0" borderId="0" applyFont="false" applyBorder="false" applyAlignment="true" applyProtection="false">
      <alignment horizontal="general" vertical="bottom" textRotation="0" wrapText="false" indent="0" shrinkToFit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6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0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5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6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7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7" fillId="7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9" fillId="6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7" fillId="6" borderId="2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6" borderId="2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2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7" fillId="6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8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7" fillId="6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6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9" fillId="6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9" fillId="6" borderId="1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7" fillId="6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6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7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5" borderId="2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7" fillId="6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7" fillId="6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6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2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Explanatory Text" xfId="21"/>
  </cellStyles>
  <dxfs count="1">
    <dxf>
      <fill>
        <patternFill>
          <bgColor rgb="FFD9D9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7F7F7F"/>
      <rgbColor rgb="FF9999FF"/>
      <rgbColor rgb="FF993366"/>
      <rgbColor rgb="FFF6F9D4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461EF2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477000</xdr:colOff>
      <xdr:row>0</xdr:row>
      <xdr:rowOff>105480</xdr:rowOff>
    </xdr:from>
    <xdr:to>
      <xdr:col>2</xdr:col>
      <xdr:colOff>221400</xdr:colOff>
      <xdr:row>4</xdr:row>
      <xdr:rowOff>261000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7000" y="105480"/>
          <a:ext cx="1471680" cy="121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629280</xdr:colOff>
      <xdr:row>0</xdr:row>
      <xdr:rowOff>17280</xdr:rowOff>
    </xdr:from>
    <xdr:to>
      <xdr:col>1</xdr:col>
      <xdr:colOff>888840</xdr:colOff>
      <xdr:row>2</xdr:row>
      <xdr:rowOff>529560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629280" y="17280"/>
          <a:ext cx="1072440" cy="96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false" rightToLeft="false" tabSelected="true" showOutlineSymbols="true" defaultGridColor="true" view="normal" topLeftCell="A1" colorId="64" zoomScale="80" zoomScaleNormal="80" zoomScalePageLayoutView="100" workbookViewId="0">
      <selection pane="topLeft" activeCell="G15" activeCellId="0" sqref="G15"/>
    </sheetView>
  </sheetViews>
  <sheetFormatPr defaultColWidth="11.53515625" defaultRowHeight="18.45" zeroHeight="false" outlineLevelRow="0" outlineLevelCol="0"/>
  <cols>
    <col collapsed="false" customWidth="false" hidden="false" outlineLevel="0" max="1" min="1" style="1" width="11.53"/>
    <col collapsed="false" customWidth="true" hidden="false" outlineLevel="0" max="2" min="2" style="1" width="12.97"/>
    <col collapsed="false" customWidth="true" hidden="false" outlineLevel="0" max="3" min="3" style="1" width="12.91"/>
    <col collapsed="false" customWidth="true" hidden="false" outlineLevel="0" max="4" min="4" style="1" width="65.37"/>
    <col collapsed="false" customWidth="false" hidden="false" outlineLevel="0" max="5" min="5" style="1" width="11.53"/>
    <col collapsed="false" customWidth="false" hidden="false" outlineLevel="0" max="6" min="6" style="2" width="11.53"/>
    <col collapsed="false" customWidth="true" hidden="false" outlineLevel="0" max="7" min="7" style="3" width="13.2"/>
    <col collapsed="false" customWidth="true" hidden="false" outlineLevel="0" max="9" min="8" style="3" width="20.31"/>
    <col collapsed="false" customWidth="true" hidden="false" outlineLevel="0" max="10" min="10" style="1" width="2.92"/>
    <col collapsed="false" customWidth="true" hidden="false" outlineLevel="0" max="11" min="11" style="4" width="50.07"/>
    <col collapsed="false" customWidth="false" hidden="false" outlineLevel="0" max="64" min="12" style="1" width="11.53"/>
  </cols>
  <sheetData>
    <row r="1" customFormat="false" ht="20.3" hidden="false" customHeight="true" outlineLevel="0" collapsed="false">
      <c r="A1" s="5"/>
      <c r="B1" s="5"/>
      <c r="C1" s="5"/>
      <c r="D1" s="6" t="s">
        <v>0</v>
      </c>
      <c r="E1" s="6"/>
      <c r="F1" s="6"/>
      <c r="G1" s="6"/>
      <c r="H1" s="6"/>
      <c r="I1" s="6"/>
      <c r="J1" s="7"/>
      <c r="K1" s="8"/>
    </row>
    <row r="2" customFormat="false" ht="20.3" hidden="false" customHeight="true" outlineLevel="0" collapsed="false">
      <c r="A2" s="5"/>
      <c r="B2" s="5"/>
      <c r="C2" s="5"/>
      <c r="D2" s="6"/>
      <c r="E2" s="6"/>
      <c r="F2" s="6"/>
      <c r="G2" s="6"/>
      <c r="H2" s="6"/>
      <c r="I2" s="6"/>
      <c r="J2" s="7"/>
      <c r="K2" s="8"/>
    </row>
    <row r="3" customFormat="false" ht="22.65" hidden="false" customHeight="true" outlineLevel="0" collapsed="false">
      <c r="A3" s="5"/>
      <c r="B3" s="5"/>
      <c r="C3" s="5"/>
      <c r="D3" s="9" t="s">
        <v>1</v>
      </c>
      <c r="E3" s="9"/>
      <c r="F3" s="9"/>
      <c r="G3" s="9"/>
      <c r="H3" s="9"/>
      <c r="I3" s="9"/>
      <c r="J3" s="7"/>
      <c r="K3" s="8"/>
    </row>
    <row r="4" customFormat="false" ht="20.3" hidden="false" customHeight="true" outlineLevel="0" collapsed="false">
      <c r="A4" s="5"/>
      <c r="B4" s="5"/>
      <c r="C4" s="5"/>
      <c r="D4" s="10" t="s">
        <v>2</v>
      </c>
      <c r="E4" s="10"/>
      <c r="F4" s="10"/>
      <c r="G4" s="10"/>
      <c r="H4" s="10"/>
      <c r="I4" s="10"/>
      <c r="J4" s="7"/>
      <c r="K4" s="8"/>
    </row>
    <row r="5" customFormat="false" ht="33.55" hidden="false" customHeight="true" outlineLevel="0" collapsed="false">
      <c r="A5" s="5"/>
      <c r="B5" s="5"/>
      <c r="C5" s="5"/>
      <c r="D5" s="10"/>
      <c r="E5" s="10"/>
      <c r="F5" s="10"/>
      <c r="G5" s="10"/>
      <c r="H5" s="10"/>
      <c r="I5" s="10"/>
      <c r="J5" s="7"/>
      <c r="K5" s="8"/>
    </row>
    <row r="6" customFormat="false" ht="20.3" hidden="false" customHeight="true" outlineLevel="0" collapsed="false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4" t="s">
        <v>11</v>
      </c>
      <c r="J6" s="7"/>
      <c r="K6" s="8"/>
    </row>
    <row r="7" customFormat="false" ht="20.3" hidden="false" customHeight="true" outlineLevel="0" collapsed="false">
      <c r="A7" s="11"/>
      <c r="B7" s="11"/>
      <c r="C7" s="11"/>
      <c r="D7" s="11"/>
      <c r="E7" s="12"/>
      <c r="F7" s="13"/>
      <c r="G7" s="14"/>
      <c r="H7" s="15" t="n">
        <v>0.23</v>
      </c>
      <c r="I7" s="14"/>
      <c r="J7" s="7"/>
      <c r="K7" s="8"/>
    </row>
    <row r="8" customFormat="false" ht="20.3" hidden="false" customHeight="true" outlineLevel="0" collapsed="false">
      <c r="A8" s="11"/>
      <c r="B8" s="11"/>
      <c r="C8" s="11"/>
      <c r="D8" s="11"/>
      <c r="E8" s="12"/>
      <c r="F8" s="13"/>
      <c r="G8" s="14"/>
      <c r="H8" s="14" t="n">
        <v>0</v>
      </c>
      <c r="I8" s="14"/>
      <c r="J8" s="7"/>
      <c r="K8" s="16" t="s">
        <v>12</v>
      </c>
    </row>
    <row r="9" customFormat="false" ht="20.3" hidden="false" customHeight="true" outlineLevel="0" collapsed="false">
      <c r="A9" s="17" t="s">
        <v>13</v>
      </c>
      <c r="B9" s="17" t="s">
        <v>14</v>
      </c>
      <c r="C9" s="17"/>
      <c r="D9" s="17"/>
      <c r="E9" s="17"/>
      <c r="F9" s="17"/>
      <c r="G9" s="17"/>
      <c r="H9" s="17"/>
      <c r="I9" s="18" t="n">
        <f aca="false">ROUND((I10+I19),2)</f>
        <v>53627.55</v>
      </c>
      <c r="J9" s="7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20.3" hidden="false" customHeight="true" outlineLevel="0" collapsed="false">
      <c r="A10" s="19" t="s">
        <v>15</v>
      </c>
      <c r="B10" s="20" t="s">
        <v>16</v>
      </c>
      <c r="C10" s="20"/>
      <c r="D10" s="20"/>
      <c r="E10" s="20"/>
      <c r="F10" s="20"/>
      <c r="G10" s="20"/>
      <c r="H10" s="20"/>
      <c r="I10" s="21" t="n">
        <f aca="false">ROUND(SUM(I11:I17),2)</f>
        <v>44382.65</v>
      </c>
      <c r="J10" s="7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20.3" hidden="false" customHeight="true" outlineLevel="0" collapsed="false">
      <c r="A11" s="22" t="s">
        <v>17</v>
      </c>
      <c r="B11" s="23" t="s">
        <v>18</v>
      </c>
      <c r="C11" s="23" t="n">
        <v>17030002</v>
      </c>
      <c r="D11" s="24" t="s">
        <v>19</v>
      </c>
      <c r="E11" s="25" t="s">
        <v>20</v>
      </c>
      <c r="F11" s="26" t="n">
        <v>6</v>
      </c>
      <c r="G11" s="27" t="n">
        <v>386.84</v>
      </c>
      <c r="H11" s="28" t="n">
        <f aca="false">ROUND(G11*1.2423,2)</f>
        <v>480.57</v>
      </c>
      <c r="I11" s="29" t="n">
        <f aca="false">ROUND(H11*F11,2)</f>
        <v>2883.42</v>
      </c>
      <c r="J11" s="30"/>
      <c r="K11" s="31" t="s">
        <v>21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customFormat="false" ht="31" hidden="false" customHeight="true" outlineLevel="0" collapsed="false">
      <c r="A12" s="22" t="s">
        <v>22</v>
      </c>
      <c r="B12" s="32" t="s">
        <v>18</v>
      </c>
      <c r="C12" s="32" t="n">
        <v>1005005</v>
      </c>
      <c r="D12" s="33" t="s">
        <v>23</v>
      </c>
      <c r="E12" s="32" t="s">
        <v>20</v>
      </c>
      <c r="F12" s="26" t="n">
        <v>140</v>
      </c>
      <c r="G12" s="34" t="n">
        <v>152.04</v>
      </c>
      <c r="H12" s="28" t="n">
        <f aca="false">ROUND(G12*1.2423,2)</f>
        <v>188.88</v>
      </c>
      <c r="I12" s="29" t="n">
        <f aca="false">ROUND(H12*F12,2)</f>
        <v>26443.2</v>
      </c>
      <c r="J12" s="30"/>
      <c r="K12" s="35" t="s">
        <v>24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customFormat="false" ht="20.3" hidden="false" customHeight="true" outlineLevel="0" collapsed="false">
      <c r="A13" s="22" t="s">
        <v>25</v>
      </c>
      <c r="B13" s="36" t="s">
        <v>26</v>
      </c>
      <c r="C13" s="37" t="s">
        <v>27</v>
      </c>
      <c r="D13" s="38" t="s">
        <v>28</v>
      </c>
      <c r="E13" s="39" t="s">
        <v>29</v>
      </c>
      <c r="F13" s="26" t="n">
        <v>3</v>
      </c>
      <c r="G13" s="34" t="n">
        <v>887.6</v>
      </c>
      <c r="H13" s="40" t="n">
        <f aca="false">ROUND(G13*1.2423,2)</f>
        <v>1102.67</v>
      </c>
      <c r="I13" s="41" t="n">
        <f aca="false">ROUND(H13*F13,2)</f>
        <v>3308.01</v>
      </c>
      <c r="J13" s="30"/>
      <c r="K13" s="35" t="s">
        <v>30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customFormat="false" ht="20.3" hidden="false" customHeight="true" outlineLevel="0" collapsed="false">
      <c r="A14" s="22" t="s">
        <v>31</v>
      </c>
      <c r="B14" s="32" t="s">
        <v>26</v>
      </c>
      <c r="C14" s="32" t="s">
        <v>32</v>
      </c>
      <c r="D14" s="33" t="s">
        <v>33</v>
      </c>
      <c r="E14" s="32" t="s">
        <v>29</v>
      </c>
      <c r="F14" s="26" t="n">
        <v>3</v>
      </c>
      <c r="G14" s="34" t="n">
        <v>895.61</v>
      </c>
      <c r="H14" s="28" t="n">
        <f aca="false">ROUND(G14*1.2423,2)</f>
        <v>1112.62</v>
      </c>
      <c r="I14" s="29" t="n">
        <f aca="false">ROUND(H14*F14,2)</f>
        <v>3337.86</v>
      </c>
      <c r="J14" s="30"/>
      <c r="K14" s="35" t="s">
        <v>30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customFormat="false" ht="31" hidden="false" customHeight="true" outlineLevel="0" collapsed="false">
      <c r="A15" s="22" t="s">
        <v>34</v>
      </c>
      <c r="B15" s="42" t="s">
        <v>26</v>
      </c>
      <c r="C15" s="42" t="s">
        <v>35</v>
      </c>
      <c r="D15" s="43" t="s">
        <v>36</v>
      </c>
      <c r="E15" s="42" t="s">
        <v>29</v>
      </c>
      <c r="F15" s="44" t="n">
        <v>3</v>
      </c>
      <c r="G15" s="45" t="n">
        <v>1151.16</v>
      </c>
      <c r="H15" s="28" t="n">
        <f aca="false">ROUND(G15*1.2423,2)</f>
        <v>1430.09</v>
      </c>
      <c r="I15" s="29" t="n">
        <f aca="false">ROUND(H15*F15,2)</f>
        <v>4290.27</v>
      </c>
      <c r="J15" s="30"/>
      <c r="K15" s="35" t="s">
        <v>37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customFormat="false" ht="25.35" hidden="false" customHeight="false" outlineLevel="0" collapsed="false">
      <c r="A16" s="22" t="s">
        <v>38</v>
      </c>
      <c r="B16" s="42" t="s">
        <v>39</v>
      </c>
      <c r="C16" s="42" t="s">
        <v>40</v>
      </c>
      <c r="D16" s="43" t="s">
        <v>41</v>
      </c>
      <c r="E16" s="42" t="s">
        <v>42</v>
      </c>
      <c r="F16" s="44" t="n">
        <v>1</v>
      </c>
      <c r="G16" s="45" t="n">
        <v>1938.34</v>
      </c>
      <c r="H16" s="28" t="n">
        <f aca="false">ROUND(G16*1.2423,2)</f>
        <v>2408</v>
      </c>
      <c r="I16" s="29" t="n">
        <f aca="false">ROUND(H16*F16,2)</f>
        <v>2408</v>
      </c>
      <c r="J16" s="30"/>
      <c r="K16" s="35" t="s">
        <v>43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customFormat="false" ht="31" hidden="false" customHeight="true" outlineLevel="0" collapsed="false">
      <c r="A17" s="22" t="s">
        <v>44</v>
      </c>
      <c r="B17" s="42" t="s">
        <v>18</v>
      </c>
      <c r="C17" s="42" t="n">
        <v>9080003</v>
      </c>
      <c r="D17" s="43" t="s">
        <v>45</v>
      </c>
      <c r="E17" s="42" t="s">
        <v>42</v>
      </c>
      <c r="F17" s="44" t="n">
        <v>1</v>
      </c>
      <c r="G17" s="45" t="n">
        <v>1378</v>
      </c>
      <c r="H17" s="28" t="n">
        <f aca="false">ROUND(G17*1.2423,2)</f>
        <v>1711.89</v>
      </c>
      <c r="I17" s="29" t="n">
        <f aca="false">ROUND(H17*F17,2)</f>
        <v>1711.89</v>
      </c>
      <c r="J17" s="30"/>
      <c r="K17" s="35" t="s">
        <v>43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customFormat="false" ht="20.3" hidden="false" customHeight="true" outlineLevel="0" collapsed="false">
      <c r="A18" s="46"/>
      <c r="B18" s="46"/>
      <c r="C18" s="46"/>
      <c r="D18" s="46"/>
      <c r="E18" s="46"/>
      <c r="F18" s="46"/>
      <c r="G18" s="46"/>
      <c r="H18" s="46"/>
      <c r="I18" s="46"/>
      <c r="J18" s="7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customFormat="false" ht="20.3" hidden="false" customHeight="true" outlineLevel="0" collapsed="false">
      <c r="A19" s="19" t="s">
        <v>46</v>
      </c>
      <c r="B19" s="20" t="s">
        <v>47</v>
      </c>
      <c r="C19" s="20"/>
      <c r="D19" s="20"/>
      <c r="E19" s="20"/>
      <c r="F19" s="20"/>
      <c r="G19" s="20"/>
      <c r="H19" s="20"/>
      <c r="I19" s="21" t="n">
        <f aca="false">ROUND(SUM(I20:I21),2)</f>
        <v>9244.9</v>
      </c>
      <c r="J19" s="7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customFormat="false" ht="42.2" hidden="false" customHeight="true" outlineLevel="0" collapsed="false">
      <c r="A20" s="47" t="s">
        <v>48</v>
      </c>
      <c r="B20" s="32" t="s">
        <v>39</v>
      </c>
      <c r="C20" s="32" t="s">
        <v>49</v>
      </c>
      <c r="D20" s="38" t="s">
        <v>50</v>
      </c>
      <c r="E20" s="32" t="s">
        <v>51</v>
      </c>
      <c r="F20" s="26" t="n">
        <v>281</v>
      </c>
      <c r="G20" s="34" t="n">
        <v>20.4</v>
      </c>
      <c r="H20" s="28" t="n">
        <f aca="false">ROUND(G20*1.2423,2)</f>
        <v>25.34</v>
      </c>
      <c r="I20" s="29" t="n">
        <f aca="false">ROUND(H20*F20,2)</f>
        <v>7120.54</v>
      </c>
      <c r="J20" s="30"/>
      <c r="K20" s="48" t="s">
        <v>52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0"/>
      <c r="BK20" s="0"/>
      <c r="BL20" s="0"/>
    </row>
    <row r="21" customFormat="false" ht="31" hidden="false" customHeight="true" outlineLevel="0" collapsed="false">
      <c r="A21" s="47" t="s">
        <v>53</v>
      </c>
      <c r="B21" s="32" t="s">
        <v>39</v>
      </c>
      <c r="C21" s="32" t="s">
        <v>54</v>
      </c>
      <c r="D21" s="33" t="s">
        <v>55</v>
      </c>
      <c r="E21" s="32" t="s">
        <v>56</v>
      </c>
      <c r="F21" s="26" t="n">
        <v>843</v>
      </c>
      <c r="G21" s="34" t="n">
        <v>2.03</v>
      </c>
      <c r="H21" s="28" t="n">
        <f aca="false">ROUND(G21*1.2423,2)</f>
        <v>2.52</v>
      </c>
      <c r="I21" s="29" t="n">
        <f aca="false">ROUND(H21*F21,2)</f>
        <v>2124.36</v>
      </c>
      <c r="J21" s="30"/>
      <c r="K21" s="48" t="s">
        <v>57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0"/>
      <c r="BK21" s="0"/>
      <c r="BL21" s="0"/>
    </row>
    <row r="22" customFormat="false" ht="20.3" hidden="false" customHeight="true" outlineLevel="0" collapsed="false">
      <c r="A22" s="50"/>
      <c r="B22" s="50"/>
      <c r="C22" s="50"/>
      <c r="D22" s="50"/>
      <c r="E22" s="50"/>
      <c r="F22" s="50"/>
      <c r="G22" s="50"/>
      <c r="H22" s="50"/>
      <c r="I22" s="50"/>
      <c r="J22" s="7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customFormat="false" ht="20.3" hidden="false" customHeight="true" outlineLevel="0" collapsed="false">
      <c r="A23" s="51" t="s">
        <v>58</v>
      </c>
      <c r="B23" s="51" t="s">
        <v>59</v>
      </c>
      <c r="C23" s="51"/>
      <c r="D23" s="51"/>
      <c r="E23" s="51"/>
      <c r="F23" s="51"/>
      <c r="G23" s="51"/>
      <c r="H23" s="51"/>
      <c r="I23" s="52" t="n">
        <f aca="false">ROUND(SUM(I24+I30+I38),2)</f>
        <v>113340.89</v>
      </c>
      <c r="J23" s="7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customFormat="false" ht="20.3" hidden="false" customHeight="true" outlineLevel="0" collapsed="false">
      <c r="A24" s="53" t="s">
        <v>60</v>
      </c>
      <c r="B24" s="20" t="s">
        <v>61</v>
      </c>
      <c r="C24" s="20"/>
      <c r="D24" s="20"/>
      <c r="E24" s="20"/>
      <c r="F24" s="20"/>
      <c r="G24" s="20"/>
      <c r="H24" s="20"/>
      <c r="I24" s="54" t="n">
        <f aca="false">ROUND(SUM(I25:I28),2)</f>
        <v>49599.3</v>
      </c>
      <c r="J24" s="7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customFormat="false" ht="31" hidden="false" customHeight="true" outlineLevel="0" collapsed="false">
      <c r="A25" s="55" t="s">
        <v>62</v>
      </c>
      <c r="B25" s="32" t="s">
        <v>26</v>
      </c>
      <c r="C25" s="32" t="s">
        <v>63</v>
      </c>
      <c r="D25" s="33" t="s">
        <v>64</v>
      </c>
      <c r="E25" s="32" t="s">
        <v>20</v>
      </c>
      <c r="F25" s="26" t="n">
        <v>199.89</v>
      </c>
      <c r="G25" s="34" t="n">
        <v>3.67</v>
      </c>
      <c r="H25" s="56" t="n">
        <f aca="false">ROUND(G25*1.2423,2)</f>
        <v>4.56</v>
      </c>
      <c r="I25" s="57" t="n">
        <f aca="false">ROUND(H25*F25,2)</f>
        <v>911.5</v>
      </c>
      <c r="J25" s="30"/>
      <c r="K25" s="35" t="s">
        <v>65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customFormat="false" ht="42.2" hidden="false" customHeight="true" outlineLevel="0" collapsed="false">
      <c r="A26" s="55" t="s">
        <v>66</v>
      </c>
      <c r="B26" s="58" t="s">
        <v>39</v>
      </c>
      <c r="C26" s="58" t="s">
        <v>67</v>
      </c>
      <c r="D26" s="38" t="s">
        <v>68</v>
      </c>
      <c r="E26" s="58" t="s">
        <v>69</v>
      </c>
      <c r="F26" s="59" t="n">
        <v>80.02</v>
      </c>
      <c r="G26" s="27" t="n">
        <v>54.49</v>
      </c>
      <c r="H26" s="60" t="n">
        <f aca="false">ROUND(G26*1.2423,2)</f>
        <v>67.69</v>
      </c>
      <c r="I26" s="61" t="n">
        <f aca="false">ROUND(H26*F26,2)</f>
        <v>5416.55</v>
      </c>
      <c r="J26" s="62"/>
      <c r="K26" s="48" t="s">
        <v>70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customFormat="false" ht="31" hidden="false" customHeight="true" outlineLevel="0" collapsed="false">
      <c r="A27" s="55" t="s">
        <v>71</v>
      </c>
      <c r="B27" s="58" t="s">
        <v>18</v>
      </c>
      <c r="C27" s="58" t="n">
        <v>17002042</v>
      </c>
      <c r="D27" s="38" t="s">
        <v>72</v>
      </c>
      <c r="E27" s="58" t="s">
        <v>51</v>
      </c>
      <c r="F27" s="59" t="n">
        <v>20.88</v>
      </c>
      <c r="G27" s="27" t="n">
        <v>819.74</v>
      </c>
      <c r="H27" s="60" t="n">
        <f aca="false">ROUND(G27*1.2423,2)</f>
        <v>1018.36</v>
      </c>
      <c r="I27" s="61" t="n">
        <f aca="false">ROUND(H27*F27,2)</f>
        <v>21263.36</v>
      </c>
      <c r="J27" s="62"/>
      <c r="K27" s="48" t="s">
        <v>73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customFormat="false" ht="31" hidden="false" customHeight="true" outlineLevel="0" collapsed="false">
      <c r="A28" s="55" t="s">
        <v>74</v>
      </c>
      <c r="B28" s="58" t="s">
        <v>75</v>
      </c>
      <c r="C28" s="58" t="s">
        <v>76</v>
      </c>
      <c r="D28" s="38" t="s">
        <v>77</v>
      </c>
      <c r="E28" s="58" t="s">
        <v>78</v>
      </c>
      <c r="F28" s="59" t="n">
        <v>1998.9</v>
      </c>
      <c r="G28" s="27" t="n">
        <v>11.01</v>
      </c>
      <c r="H28" s="60" t="n">
        <f aca="false">G28</f>
        <v>11.01</v>
      </c>
      <c r="I28" s="61" t="n">
        <f aca="false">ROUND(H28*F28,2)</f>
        <v>22007.89</v>
      </c>
      <c r="J28" s="62"/>
      <c r="K28" s="48" t="s">
        <v>79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customFormat="false" ht="20.3" hidden="false" customHeight="true" outlineLevel="0" collapsed="false">
      <c r="A29" s="63"/>
      <c r="B29" s="64"/>
      <c r="C29" s="65"/>
      <c r="D29" s="66"/>
      <c r="E29" s="65"/>
      <c r="F29" s="67"/>
      <c r="G29" s="68"/>
      <c r="H29" s="68"/>
      <c r="I29" s="68"/>
      <c r="J29" s="7"/>
      <c r="K29" s="6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customFormat="false" ht="20.3" hidden="false" customHeight="true" outlineLevel="0" collapsed="false">
      <c r="A30" s="53" t="s">
        <v>80</v>
      </c>
      <c r="B30" s="20" t="s">
        <v>81</v>
      </c>
      <c r="C30" s="20"/>
      <c r="D30" s="20"/>
      <c r="E30" s="20"/>
      <c r="F30" s="20"/>
      <c r="G30" s="20"/>
      <c r="H30" s="20"/>
      <c r="I30" s="54" t="n">
        <f aca="false">ROUND(SUM(I31:I36),2)</f>
        <v>49318.98</v>
      </c>
      <c r="J30" s="7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customFormat="false" ht="31" hidden="false" customHeight="true" outlineLevel="0" collapsed="false">
      <c r="A31" s="55" t="s">
        <v>62</v>
      </c>
      <c r="B31" s="32" t="s">
        <v>26</v>
      </c>
      <c r="C31" s="32" t="s">
        <v>63</v>
      </c>
      <c r="D31" s="33" t="s">
        <v>64</v>
      </c>
      <c r="E31" s="32" t="s">
        <v>20</v>
      </c>
      <c r="F31" s="26" t="n">
        <v>418.37</v>
      </c>
      <c r="G31" s="34" t="n">
        <v>3.67</v>
      </c>
      <c r="H31" s="56" t="n">
        <f aca="false">ROUND(G31*1.2423,2)</f>
        <v>4.56</v>
      </c>
      <c r="I31" s="57" t="n">
        <f aca="false">ROUND(H31*F31,2)</f>
        <v>1907.77</v>
      </c>
      <c r="J31" s="30"/>
      <c r="K31" s="35" t="s">
        <v>82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customFormat="false" ht="31" hidden="false" customHeight="true" outlineLevel="0" collapsed="false">
      <c r="A32" s="55" t="s">
        <v>66</v>
      </c>
      <c r="B32" s="32" t="s">
        <v>83</v>
      </c>
      <c r="C32" s="32" t="n">
        <v>5076000</v>
      </c>
      <c r="D32" s="33" t="s">
        <v>84</v>
      </c>
      <c r="E32" s="32" t="s">
        <v>85</v>
      </c>
      <c r="F32" s="26" t="n">
        <v>326.34</v>
      </c>
      <c r="G32" s="34" t="n">
        <v>11.37</v>
      </c>
      <c r="H32" s="56" t="n">
        <f aca="false">ROUND(G32*1.2423,2)</f>
        <v>14.12</v>
      </c>
      <c r="I32" s="57" t="n">
        <f aca="false">ROUND(H32*F32,2)</f>
        <v>4607.92</v>
      </c>
      <c r="J32" s="30"/>
      <c r="K32" s="35" t="s">
        <v>86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customFormat="false" ht="31" hidden="false" customHeight="true" outlineLevel="0" collapsed="false">
      <c r="A33" s="55" t="s">
        <v>71</v>
      </c>
      <c r="B33" s="32" t="s">
        <v>39</v>
      </c>
      <c r="C33" s="32" t="s">
        <v>87</v>
      </c>
      <c r="D33" s="33" t="s">
        <v>88</v>
      </c>
      <c r="E33" s="32" t="s">
        <v>51</v>
      </c>
      <c r="F33" s="26" t="n">
        <v>41.84</v>
      </c>
      <c r="G33" s="34" t="n">
        <v>89.71</v>
      </c>
      <c r="H33" s="56" t="n">
        <f aca="false">ROUND(G33*1.2423,2)</f>
        <v>111.45</v>
      </c>
      <c r="I33" s="57" t="n">
        <f aca="false">ROUND(H33*F33,2)</f>
        <v>4663.07</v>
      </c>
      <c r="J33" s="30"/>
      <c r="K33" s="35" t="s">
        <v>82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customFormat="false" ht="25.35" hidden="false" customHeight="false" outlineLevel="0" collapsed="false">
      <c r="A34" s="55" t="s">
        <v>74</v>
      </c>
      <c r="B34" s="32" t="s">
        <v>39</v>
      </c>
      <c r="C34" s="32" t="s">
        <v>89</v>
      </c>
      <c r="D34" s="33" t="s">
        <v>90</v>
      </c>
      <c r="E34" s="32" t="s">
        <v>51</v>
      </c>
      <c r="F34" s="26" t="n">
        <v>66.94</v>
      </c>
      <c r="G34" s="34" t="n">
        <v>127.75</v>
      </c>
      <c r="H34" s="56" t="n">
        <f aca="false">ROUND(G34*1.2423,2)</f>
        <v>158.7</v>
      </c>
      <c r="I34" s="57" t="n">
        <f aca="false">ROUND(H34*F34,2)</f>
        <v>10623.38</v>
      </c>
      <c r="J34" s="30"/>
      <c r="K34" s="35" t="s">
        <v>91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customFormat="false" ht="14.65" hidden="false" customHeight="false" outlineLevel="0" collapsed="false">
      <c r="A35" s="55" t="s">
        <v>92</v>
      </c>
      <c r="B35" s="32" t="s">
        <v>83</v>
      </c>
      <c r="C35" s="32" t="n">
        <v>5026000</v>
      </c>
      <c r="D35" s="33" t="s">
        <v>93</v>
      </c>
      <c r="E35" s="32" t="s">
        <v>20</v>
      </c>
      <c r="F35" s="26" t="n">
        <v>418.37</v>
      </c>
      <c r="G35" s="34" t="n">
        <v>6.43</v>
      </c>
      <c r="H35" s="56" t="n">
        <f aca="false">ROUND(G35*1.2423,2)</f>
        <v>7.99</v>
      </c>
      <c r="I35" s="57" t="n">
        <f aca="false">ROUND(H35*F35,2)</f>
        <v>3342.78</v>
      </c>
      <c r="J35" s="30"/>
      <c r="K35" s="35" t="s">
        <v>94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customFormat="false" ht="25.35" hidden="false" customHeight="false" outlineLevel="0" collapsed="false">
      <c r="A36" s="55" t="s">
        <v>95</v>
      </c>
      <c r="B36" s="32" t="s">
        <v>96</v>
      </c>
      <c r="C36" s="32" t="s">
        <v>97</v>
      </c>
      <c r="D36" s="33" t="s">
        <v>98</v>
      </c>
      <c r="E36" s="32" t="s">
        <v>99</v>
      </c>
      <c r="F36" s="26" t="n">
        <v>12.55</v>
      </c>
      <c r="G36" s="34" t="n">
        <v>1550.53</v>
      </c>
      <c r="H36" s="56" t="n">
        <f aca="false">ROUND(G36*1.2423,2)</f>
        <v>1926.22</v>
      </c>
      <c r="I36" s="57" t="n">
        <f aca="false">ROUND(H36*F36,2)</f>
        <v>24174.06</v>
      </c>
      <c r="J36" s="30"/>
      <c r="K36" s="35" t="s">
        <v>100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customFormat="false" ht="20.3" hidden="false" customHeight="true" outlineLevel="0" collapsed="false">
      <c r="A37" s="70"/>
      <c r="B37" s="70"/>
      <c r="C37" s="70"/>
      <c r="D37" s="70"/>
      <c r="E37" s="70"/>
      <c r="F37" s="70"/>
      <c r="G37" s="70"/>
      <c r="H37" s="70"/>
      <c r="I37" s="70"/>
      <c r="J37" s="7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customFormat="false" ht="20.3" hidden="false" customHeight="true" outlineLevel="0" collapsed="false">
      <c r="A38" s="53" t="s">
        <v>101</v>
      </c>
      <c r="B38" s="20" t="s">
        <v>102</v>
      </c>
      <c r="C38" s="20"/>
      <c r="D38" s="20"/>
      <c r="E38" s="20"/>
      <c r="F38" s="20"/>
      <c r="G38" s="20"/>
      <c r="H38" s="20"/>
      <c r="I38" s="54" t="n">
        <f aca="false">ROUND(SUM(I39:I43),2)</f>
        <v>14422.61</v>
      </c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customFormat="false" ht="31" hidden="false" customHeight="true" outlineLevel="0" collapsed="false">
      <c r="A39" s="55" t="s">
        <v>103</v>
      </c>
      <c r="B39" s="32" t="s">
        <v>26</v>
      </c>
      <c r="C39" s="32" t="s">
        <v>104</v>
      </c>
      <c r="D39" s="33" t="s">
        <v>105</v>
      </c>
      <c r="E39" s="32" t="s">
        <v>20</v>
      </c>
      <c r="F39" s="26" t="n">
        <v>18</v>
      </c>
      <c r="G39" s="71" t="n">
        <v>177.84</v>
      </c>
      <c r="H39" s="28" t="n">
        <f aca="false">ROUND(G39*1.2423,2)</f>
        <v>220.93</v>
      </c>
      <c r="I39" s="29" t="n">
        <f aca="false">ROUND(H39*F39,2)</f>
        <v>3976.74</v>
      </c>
      <c r="J39" s="30"/>
      <c r="K39" s="35" t="s">
        <v>106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0"/>
      <c r="BK39" s="0"/>
      <c r="BL39" s="0"/>
    </row>
    <row r="40" customFormat="false" ht="31" hidden="false" customHeight="true" outlineLevel="0" collapsed="false">
      <c r="A40" s="55" t="s">
        <v>107</v>
      </c>
      <c r="B40" s="32" t="s">
        <v>26</v>
      </c>
      <c r="C40" s="32" t="s">
        <v>108</v>
      </c>
      <c r="D40" s="33" t="s">
        <v>109</v>
      </c>
      <c r="E40" s="32" t="s">
        <v>20</v>
      </c>
      <c r="F40" s="26" t="n">
        <v>0.135</v>
      </c>
      <c r="G40" s="72" t="n">
        <v>1754.84</v>
      </c>
      <c r="H40" s="28" t="n">
        <f aca="false">ROUND(G40*1.2423,2)</f>
        <v>2180.04</v>
      </c>
      <c r="I40" s="29" t="n">
        <f aca="false">ROUND(H40*F40,2)</f>
        <v>294.31</v>
      </c>
      <c r="J40" s="30"/>
      <c r="K40" s="35" t="s">
        <v>110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0"/>
      <c r="BK40" s="0"/>
      <c r="BL40" s="0"/>
    </row>
    <row r="41" customFormat="false" ht="31" hidden="false" customHeight="true" outlineLevel="0" collapsed="false">
      <c r="A41" s="55" t="s">
        <v>111</v>
      </c>
      <c r="B41" s="32" t="s">
        <v>26</v>
      </c>
      <c r="C41" s="32" t="s">
        <v>112</v>
      </c>
      <c r="D41" s="33" t="s">
        <v>113</v>
      </c>
      <c r="E41" s="32" t="s">
        <v>42</v>
      </c>
      <c r="F41" s="26" t="n">
        <v>4</v>
      </c>
      <c r="G41" s="26" t="n">
        <v>1665.69</v>
      </c>
      <c r="H41" s="28" t="n">
        <f aca="false">ROUND(G41*1.2423,2)</f>
        <v>2069.29</v>
      </c>
      <c r="I41" s="29" t="n">
        <f aca="false">ROUND(H41*F41,2)</f>
        <v>8277.16</v>
      </c>
      <c r="J41" s="30"/>
      <c r="K41" s="35" t="s">
        <v>43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0"/>
      <c r="BK41" s="0"/>
      <c r="BL41" s="0"/>
    </row>
    <row r="42" customFormat="false" ht="31" hidden="false" customHeight="true" outlineLevel="0" collapsed="false">
      <c r="A42" s="55" t="s">
        <v>114</v>
      </c>
      <c r="B42" s="32" t="s">
        <v>26</v>
      </c>
      <c r="C42" s="32" t="s">
        <v>115</v>
      </c>
      <c r="D42" s="33" t="s">
        <v>116</v>
      </c>
      <c r="E42" s="32" t="s">
        <v>42</v>
      </c>
      <c r="F42" s="26" t="n">
        <v>4</v>
      </c>
      <c r="G42" s="26" t="n">
        <v>110.8</v>
      </c>
      <c r="H42" s="28" t="n">
        <f aca="false">ROUND(G42*1.2423,2)</f>
        <v>137.65</v>
      </c>
      <c r="I42" s="29" t="n">
        <f aca="false">ROUND(H42*F42,2)</f>
        <v>550.6</v>
      </c>
      <c r="J42" s="30"/>
      <c r="K42" s="35" t="s">
        <v>43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0"/>
      <c r="BK42" s="0"/>
      <c r="BL42" s="0"/>
    </row>
    <row r="43" customFormat="false" ht="31" hidden="false" customHeight="true" outlineLevel="0" collapsed="false">
      <c r="A43" s="55" t="s">
        <v>117</v>
      </c>
      <c r="B43" s="32" t="s">
        <v>26</v>
      </c>
      <c r="C43" s="32" t="s">
        <v>118</v>
      </c>
      <c r="D43" s="33" t="s">
        <v>119</v>
      </c>
      <c r="E43" s="32" t="s">
        <v>42</v>
      </c>
      <c r="F43" s="26" t="n">
        <v>4</v>
      </c>
      <c r="G43" s="26" t="n">
        <v>266.4</v>
      </c>
      <c r="H43" s="28" t="n">
        <f aca="false">ROUND(G43*1.2423,2)</f>
        <v>330.95</v>
      </c>
      <c r="I43" s="29" t="n">
        <f aca="false">ROUND(H43*F43,2)</f>
        <v>1323.8</v>
      </c>
      <c r="J43" s="30"/>
      <c r="K43" s="35" t="s">
        <v>43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0"/>
      <c r="BK43" s="0"/>
      <c r="BL43" s="0"/>
    </row>
    <row r="44" customFormat="false" ht="18.45" hidden="false" customHeight="true" outlineLevel="0" collapsed="false">
      <c r="A44" s="73"/>
      <c r="B44" s="73"/>
      <c r="C44" s="73"/>
      <c r="D44" s="73"/>
      <c r="E44" s="73"/>
    </row>
    <row r="45" customFormat="false" ht="20.65" hidden="false" customHeight="true" outlineLevel="0" collapsed="false">
      <c r="A45" s="74" t="s">
        <v>120</v>
      </c>
      <c r="B45" s="74"/>
      <c r="C45" s="74"/>
      <c r="D45" s="74"/>
      <c r="E45" s="74"/>
      <c r="F45" s="74"/>
      <c r="G45" s="74"/>
      <c r="H45" s="74"/>
      <c r="I45" s="75" t="n">
        <f aca="false">ROUND(SUM(I9+I23),2)</f>
        <v>166968.44</v>
      </c>
    </row>
    <row r="46" customFormat="false" ht="18.45" hidden="false" customHeight="true" outlineLevel="0" collapsed="false">
      <c r="A46" s="73"/>
      <c r="B46" s="73"/>
      <c r="C46" s="73"/>
      <c r="D46" s="73"/>
      <c r="E46" s="73"/>
    </row>
    <row r="47" customFormat="false" ht="19.8" hidden="false" customHeight="true" outlineLevel="0" collapsed="false">
      <c r="A47" s="76" t="s">
        <v>121</v>
      </c>
      <c r="B47" s="76"/>
      <c r="C47" s="76"/>
      <c r="D47" s="76"/>
      <c r="E47" s="76"/>
      <c r="F47" s="76"/>
      <c r="G47" s="76"/>
      <c r="H47" s="76"/>
      <c r="I47" s="76"/>
    </row>
    <row r="48" customFormat="false" ht="19.8" hidden="false" customHeight="true" outlineLevel="0" collapsed="false">
      <c r="A48" s="77" t="s">
        <v>122</v>
      </c>
      <c r="B48" s="77"/>
      <c r="C48" s="77"/>
      <c r="D48" s="77"/>
      <c r="E48" s="77"/>
      <c r="F48" s="77"/>
      <c r="G48" s="77"/>
      <c r="H48" s="77"/>
      <c r="I48" s="77"/>
    </row>
    <row r="49" customFormat="false" ht="19.8" hidden="false" customHeight="true" outlineLevel="0" collapsed="false">
      <c r="A49" s="77" t="s">
        <v>123</v>
      </c>
      <c r="B49" s="77"/>
      <c r="C49" s="77"/>
      <c r="D49" s="77"/>
      <c r="E49" s="77"/>
      <c r="F49" s="77"/>
      <c r="G49" s="77"/>
      <c r="H49" s="77"/>
      <c r="I49" s="77"/>
    </row>
    <row r="50" customFormat="false" ht="18.45" hidden="false" customHeight="true" outlineLevel="0" collapsed="false">
      <c r="A50" s="73"/>
      <c r="B50" s="73"/>
      <c r="C50" s="73"/>
      <c r="D50" s="73"/>
      <c r="E50" s="73"/>
    </row>
    <row r="51" customFormat="false" ht="18.45" hidden="false" customHeight="true" outlineLevel="0" collapsed="false">
      <c r="A51" s="73"/>
      <c r="B51" s="73"/>
      <c r="C51" s="73"/>
      <c r="D51" s="73"/>
      <c r="E51" s="73"/>
    </row>
    <row r="52" customFormat="false" ht="18.45" hidden="false" customHeight="true" outlineLevel="0" collapsed="false">
      <c r="A52" s="73"/>
      <c r="B52" s="73"/>
      <c r="C52" s="73"/>
      <c r="D52" s="73"/>
      <c r="E52" s="73"/>
    </row>
    <row r="53" customFormat="false" ht="18.45" hidden="false" customHeight="true" outlineLevel="0" collapsed="false">
      <c r="A53" s="73"/>
      <c r="B53" s="73"/>
      <c r="C53" s="73"/>
      <c r="D53" s="73"/>
      <c r="E53" s="73"/>
    </row>
    <row r="54" customFormat="false" ht="18.45" hidden="false" customHeight="true" outlineLevel="0" collapsed="false">
      <c r="A54" s="73"/>
      <c r="B54" s="73"/>
      <c r="C54" s="73"/>
      <c r="D54" s="73"/>
      <c r="E54" s="73"/>
    </row>
    <row r="55" customFormat="false" ht="18.45" hidden="false" customHeight="true" outlineLevel="0" collapsed="false">
      <c r="A55" s="73"/>
      <c r="B55" s="73"/>
      <c r="C55" s="73"/>
      <c r="D55" s="73"/>
      <c r="E55" s="73"/>
    </row>
    <row r="56" customFormat="false" ht="18.45" hidden="false" customHeight="true" outlineLevel="0" collapsed="false">
      <c r="A56" s="73"/>
      <c r="B56" s="73"/>
      <c r="C56" s="73"/>
      <c r="D56" s="73"/>
      <c r="E56" s="73"/>
    </row>
    <row r="57" customFormat="false" ht="18.45" hidden="false" customHeight="true" outlineLevel="0" collapsed="false">
      <c r="A57" s="73"/>
      <c r="B57" s="73"/>
      <c r="C57" s="73"/>
      <c r="D57" s="73"/>
      <c r="E57" s="73"/>
    </row>
    <row r="58" customFormat="false" ht="18.45" hidden="false" customHeight="true" outlineLevel="0" collapsed="false">
      <c r="A58" s="73"/>
      <c r="B58" s="73"/>
      <c r="C58" s="73"/>
      <c r="D58" s="73"/>
      <c r="E58" s="73"/>
    </row>
    <row r="59" customFormat="false" ht="18.45" hidden="false" customHeight="true" outlineLevel="0" collapsed="false">
      <c r="A59" s="73"/>
      <c r="B59" s="73"/>
      <c r="C59" s="73"/>
      <c r="D59" s="73"/>
      <c r="E59" s="73"/>
    </row>
    <row r="60" customFormat="false" ht="18.45" hidden="false" customHeight="true" outlineLevel="0" collapsed="false">
      <c r="A60" s="73"/>
      <c r="B60" s="73"/>
      <c r="C60" s="73"/>
      <c r="D60" s="73"/>
      <c r="E60" s="73"/>
    </row>
    <row r="61" customFormat="false" ht="18.45" hidden="false" customHeight="true" outlineLevel="0" collapsed="false">
      <c r="A61" s="73"/>
      <c r="B61" s="73"/>
      <c r="C61" s="73"/>
      <c r="D61" s="73"/>
      <c r="E61" s="73"/>
    </row>
    <row r="62" customFormat="false" ht="18.45" hidden="false" customHeight="true" outlineLevel="0" collapsed="false">
      <c r="A62" s="73"/>
      <c r="B62" s="73"/>
      <c r="C62" s="73"/>
      <c r="D62" s="73"/>
      <c r="E62" s="73"/>
    </row>
    <row r="63" customFormat="false" ht="18.45" hidden="false" customHeight="true" outlineLevel="0" collapsed="false">
      <c r="A63" s="73"/>
      <c r="B63" s="73"/>
      <c r="C63" s="73"/>
      <c r="D63" s="73"/>
      <c r="E63" s="73"/>
    </row>
    <row r="64" customFormat="false" ht="18.45" hidden="false" customHeight="true" outlineLevel="0" collapsed="false">
      <c r="A64" s="73"/>
      <c r="B64" s="73"/>
      <c r="C64" s="73"/>
      <c r="D64" s="73"/>
      <c r="E64" s="73"/>
    </row>
    <row r="65" customFormat="false" ht="18.45" hidden="false" customHeight="true" outlineLevel="0" collapsed="false">
      <c r="A65" s="73"/>
      <c r="B65" s="73"/>
      <c r="C65" s="73"/>
      <c r="D65" s="73"/>
      <c r="E65" s="73"/>
    </row>
    <row r="66" customFormat="false" ht="18.45" hidden="false" customHeight="true" outlineLevel="0" collapsed="false">
      <c r="A66" s="73"/>
      <c r="B66" s="73"/>
      <c r="C66" s="73"/>
      <c r="D66" s="73"/>
      <c r="E66" s="73"/>
    </row>
    <row r="67" customFormat="false" ht="18.45" hidden="false" customHeight="true" outlineLevel="0" collapsed="false">
      <c r="A67" s="73"/>
      <c r="B67" s="73"/>
      <c r="C67" s="73"/>
      <c r="D67" s="73"/>
      <c r="E67" s="73"/>
    </row>
    <row r="68" customFormat="false" ht="18.45" hidden="false" customHeight="true" outlineLevel="0" collapsed="false">
      <c r="A68" s="73"/>
      <c r="B68" s="73"/>
      <c r="C68" s="73"/>
      <c r="D68" s="73"/>
      <c r="E68" s="73"/>
    </row>
    <row r="69" customFormat="false" ht="18.45" hidden="false" customHeight="true" outlineLevel="0" collapsed="false">
      <c r="A69" s="73"/>
      <c r="B69" s="73"/>
      <c r="C69" s="73"/>
      <c r="D69" s="73"/>
      <c r="E69" s="73"/>
    </row>
    <row r="70" customFormat="false" ht="18.45" hidden="false" customHeight="true" outlineLevel="0" collapsed="false">
      <c r="A70" s="73"/>
      <c r="B70" s="73"/>
      <c r="C70" s="73"/>
      <c r="D70" s="73"/>
      <c r="E70" s="73"/>
    </row>
    <row r="71" customFormat="false" ht="18.45" hidden="false" customHeight="true" outlineLevel="0" collapsed="false">
      <c r="A71" s="73"/>
      <c r="B71" s="73"/>
      <c r="C71" s="73"/>
      <c r="D71" s="73"/>
      <c r="E71" s="73"/>
    </row>
    <row r="72" customFormat="false" ht="18.45" hidden="false" customHeight="true" outlineLevel="0" collapsed="false">
      <c r="A72" s="73"/>
      <c r="B72" s="73"/>
      <c r="C72" s="73"/>
      <c r="D72" s="73"/>
      <c r="E72" s="73"/>
    </row>
    <row r="73" customFormat="false" ht="18.45" hidden="false" customHeight="true" outlineLevel="0" collapsed="false">
      <c r="A73" s="73"/>
      <c r="B73" s="73"/>
      <c r="C73" s="73"/>
      <c r="D73" s="73"/>
      <c r="E73" s="73"/>
    </row>
    <row r="74" customFormat="false" ht="18.45" hidden="false" customHeight="true" outlineLevel="0" collapsed="false">
      <c r="A74" s="73"/>
      <c r="B74" s="73"/>
      <c r="C74" s="73"/>
      <c r="D74" s="73"/>
      <c r="E74" s="73"/>
    </row>
    <row r="75" customFormat="false" ht="18.45" hidden="false" customHeight="true" outlineLevel="0" collapsed="false">
      <c r="A75" s="73"/>
      <c r="B75" s="73"/>
      <c r="C75" s="73"/>
      <c r="D75" s="73"/>
      <c r="E75" s="73"/>
    </row>
    <row r="76" customFormat="false" ht="18.45" hidden="false" customHeight="true" outlineLevel="0" collapsed="false">
      <c r="A76" s="73"/>
      <c r="B76" s="73"/>
      <c r="C76" s="73"/>
      <c r="D76" s="73"/>
      <c r="E76" s="73"/>
    </row>
    <row r="77" customFormat="false" ht="18.45" hidden="false" customHeight="true" outlineLevel="0" collapsed="false">
      <c r="A77" s="73"/>
      <c r="B77" s="73"/>
      <c r="C77" s="73"/>
      <c r="D77" s="73"/>
      <c r="E77" s="73"/>
    </row>
    <row r="78" customFormat="false" ht="18.45" hidden="false" customHeight="true" outlineLevel="0" collapsed="false">
      <c r="A78" s="73"/>
      <c r="B78" s="73"/>
      <c r="C78" s="73"/>
      <c r="D78" s="73"/>
      <c r="E78" s="73"/>
    </row>
    <row r="79" customFormat="false" ht="18.45" hidden="false" customHeight="true" outlineLevel="0" collapsed="false">
      <c r="A79" s="73"/>
      <c r="B79" s="73"/>
      <c r="C79" s="73"/>
      <c r="D79" s="73"/>
      <c r="E79" s="73"/>
    </row>
    <row r="80" customFormat="false" ht="18.45" hidden="false" customHeight="true" outlineLevel="0" collapsed="false">
      <c r="A80" s="73"/>
      <c r="B80" s="73"/>
      <c r="C80" s="73"/>
      <c r="D80" s="73"/>
      <c r="E80" s="73"/>
    </row>
    <row r="81" customFormat="false" ht="18.45" hidden="false" customHeight="true" outlineLevel="0" collapsed="false">
      <c r="A81" s="73"/>
      <c r="B81" s="73"/>
      <c r="C81" s="73"/>
      <c r="D81" s="73"/>
      <c r="E81" s="73"/>
    </row>
    <row r="82" customFormat="false" ht="18.45" hidden="false" customHeight="true" outlineLevel="0" collapsed="false">
      <c r="A82" s="73"/>
      <c r="B82" s="73"/>
      <c r="C82" s="73"/>
      <c r="D82" s="73"/>
      <c r="E82" s="73"/>
    </row>
    <row r="83" customFormat="false" ht="18.45" hidden="false" customHeight="true" outlineLevel="0" collapsed="false">
      <c r="A83" s="73"/>
      <c r="B83" s="73"/>
      <c r="C83" s="73"/>
      <c r="D83" s="73"/>
      <c r="E83" s="73"/>
    </row>
    <row r="84" customFormat="false" ht="18.45" hidden="false" customHeight="true" outlineLevel="0" collapsed="false">
      <c r="A84" s="73"/>
      <c r="B84" s="73"/>
      <c r="C84" s="73"/>
      <c r="D84" s="73"/>
      <c r="E84" s="73"/>
    </row>
    <row r="85" customFormat="false" ht="18.45" hidden="false" customHeight="true" outlineLevel="0" collapsed="false">
      <c r="A85" s="73"/>
      <c r="B85" s="73"/>
      <c r="C85" s="73"/>
      <c r="D85" s="73"/>
      <c r="E85" s="73"/>
    </row>
    <row r="86" customFormat="false" ht="18.45" hidden="false" customHeight="true" outlineLevel="0" collapsed="false">
      <c r="A86" s="73"/>
      <c r="B86" s="73"/>
      <c r="C86" s="73"/>
      <c r="D86" s="73"/>
      <c r="E86" s="73"/>
    </row>
    <row r="87" customFormat="false" ht="18.45" hidden="false" customHeight="true" outlineLevel="0" collapsed="false">
      <c r="A87" s="73"/>
      <c r="B87" s="73"/>
      <c r="C87" s="73"/>
      <c r="D87" s="73"/>
      <c r="E87" s="73"/>
    </row>
    <row r="88" customFormat="false" ht="18.45" hidden="false" customHeight="true" outlineLevel="0" collapsed="false">
      <c r="A88" s="73"/>
      <c r="B88" s="73"/>
      <c r="C88" s="73"/>
      <c r="D88" s="73"/>
      <c r="E88" s="73"/>
    </row>
    <row r="89" customFormat="false" ht="18.45" hidden="false" customHeight="true" outlineLevel="0" collapsed="false">
      <c r="A89" s="73"/>
      <c r="B89" s="73"/>
      <c r="C89" s="73"/>
      <c r="D89" s="73"/>
      <c r="E89" s="73"/>
    </row>
    <row r="90" customFormat="false" ht="18.45" hidden="false" customHeight="true" outlineLevel="0" collapsed="false">
      <c r="A90" s="73"/>
      <c r="B90" s="73"/>
      <c r="C90" s="73"/>
      <c r="D90" s="73"/>
      <c r="E90" s="73"/>
    </row>
    <row r="91" customFormat="false" ht="18.45" hidden="false" customHeight="true" outlineLevel="0" collapsed="false">
      <c r="A91" s="73"/>
      <c r="B91" s="73"/>
      <c r="C91" s="73"/>
      <c r="D91" s="73"/>
      <c r="E91" s="73"/>
    </row>
    <row r="92" customFormat="false" ht="18.45" hidden="false" customHeight="true" outlineLevel="0" collapsed="false">
      <c r="A92" s="73"/>
      <c r="B92" s="73"/>
      <c r="C92" s="73"/>
      <c r="D92" s="73"/>
      <c r="E92" s="73"/>
    </row>
    <row r="93" customFormat="false" ht="18.45" hidden="false" customHeight="true" outlineLevel="0" collapsed="false">
      <c r="A93" s="73"/>
      <c r="B93" s="73"/>
      <c r="C93" s="73"/>
      <c r="D93" s="73"/>
      <c r="E93" s="73"/>
    </row>
    <row r="94" customFormat="false" ht="18.45" hidden="false" customHeight="true" outlineLevel="0" collapsed="false">
      <c r="A94" s="73"/>
      <c r="B94" s="73"/>
      <c r="C94" s="73"/>
      <c r="D94" s="73"/>
      <c r="E94" s="73"/>
    </row>
    <row r="95" customFormat="false" ht="18.45" hidden="false" customHeight="true" outlineLevel="0" collapsed="false">
      <c r="A95" s="73"/>
      <c r="B95" s="73"/>
      <c r="C95" s="73"/>
      <c r="D95" s="73"/>
      <c r="E95" s="73"/>
    </row>
    <row r="96" customFormat="false" ht="18.45" hidden="false" customHeight="true" outlineLevel="0" collapsed="false">
      <c r="A96" s="73"/>
      <c r="B96" s="73"/>
      <c r="C96" s="73"/>
      <c r="D96" s="73"/>
      <c r="E96" s="73"/>
    </row>
    <row r="97" customFormat="false" ht="18.45" hidden="false" customHeight="true" outlineLevel="0" collapsed="false">
      <c r="A97" s="73"/>
      <c r="B97" s="73"/>
      <c r="C97" s="73"/>
      <c r="D97" s="73"/>
      <c r="E97" s="73"/>
    </row>
    <row r="98" customFormat="false" ht="18.45" hidden="false" customHeight="true" outlineLevel="0" collapsed="false">
      <c r="A98" s="73"/>
      <c r="B98" s="73"/>
      <c r="C98" s="73"/>
      <c r="D98" s="73"/>
      <c r="E98" s="73"/>
    </row>
    <row r="99" customFormat="false" ht="18.45" hidden="false" customHeight="true" outlineLevel="0" collapsed="false">
      <c r="A99" s="73"/>
      <c r="B99" s="73"/>
      <c r="C99" s="73"/>
      <c r="D99" s="73"/>
      <c r="E99" s="73"/>
    </row>
    <row r="100" customFormat="false" ht="18.45" hidden="false" customHeight="true" outlineLevel="0" collapsed="false">
      <c r="A100" s="73"/>
      <c r="B100" s="73"/>
      <c r="C100" s="73"/>
      <c r="D100" s="73"/>
      <c r="E100" s="73"/>
    </row>
    <row r="101" customFormat="false" ht="18.45" hidden="false" customHeight="true" outlineLevel="0" collapsed="false">
      <c r="A101" s="73"/>
      <c r="B101" s="73"/>
      <c r="C101" s="73"/>
      <c r="D101" s="73"/>
      <c r="E101" s="73"/>
    </row>
    <row r="102" customFormat="false" ht="18.45" hidden="false" customHeight="true" outlineLevel="0" collapsed="false">
      <c r="A102" s="73"/>
      <c r="B102" s="73"/>
      <c r="C102" s="73"/>
      <c r="D102" s="73"/>
      <c r="E102" s="73"/>
    </row>
    <row r="103" customFormat="false" ht="18.45" hidden="false" customHeight="true" outlineLevel="0" collapsed="false">
      <c r="A103" s="73"/>
      <c r="B103" s="73"/>
      <c r="C103" s="73"/>
      <c r="D103" s="73"/>
      <c r="E103" s="73"/>
    </row>
    <row r="104" customFormat="false" ht="18.45" hidden="false" customHeight="true" outlineLevel="0" collapsed="false">
      <c r="A104" s="73"/>
      <c r="B104" s="73"/>
      <c r="C104" s="73"/>
      <c r="D104" s="73"/>
      <c r="E104" s="73"/>
    </row>
    <row r="105" customFormat="false" ht="18.45" hidden="false" customHeight="true" outlineLevel="0" collapsed="false">
      <c r="A105" s="73"/>
      <c r="B105" s="73"/>
      <c r="C105" s="73"/>
      <c r="D105" s="73"/>
      <c r="E105" s="73"/>
    </row>
    <row r="106" customFormat="false" ht="18.45" hidden="false" customHeight="true" outlineLevel="0" collapsed="false">
      <c r="A106" s="73"/>
      <c r="B106" s="73"/>
      <c r="C106" s="73"/>
      <c r="D106" s="73"/>
      <c r="E106" s="73"/>
    </row>
    <row r="107" customFormat="false" ht="18.45" hidden="false" customHeight="true" outlineLevel="0" collapsed="false">
      <c r="A107" s="73"/>
      <c r="B107" s="73"/>
      <c r="C107" s="73"/>
      <c r="D107" s="73"/>
      <c r="E107" s="73"/>
    </row>
    <row r="108" customFormat="false" ht="18.45" hidden="false" customHeight="true" outlineLevel="0" collapsed="false">
      <c r="A108" s="73"/>
      <c r="B108" s="73"/>
      <c r="C108" s="73"/>
      <c r="D108" s="73"/>
      <c r="E108" s="73"/>
    </row>
    <row r="109" customFormat="false" ht="18.45" hidden="false" customHeight="true" outlineLevel="0" collapsed="false">
      <c r="A109" s="73"/>
      <c r="B109" s="73"/>
      <c r="C109" s="73"/>
      <c r="D109" s="73"/>
      <c r="E109" s="73"/>
    </row>
    <row r="110" customFormat="false" ht="18.45" hidden="false" customHeight="true" outlineLevel="0" collapsed="false">
      <c r="A110" s="73"/>
      <c r="B110" s="73"/>
      <c r="C110" s="73"/>
      <c r="D110" s="73"/>
      <c r="E110" s="73"/>
    </row>
    <row r="111" customFormat="false" ht="18.45" hidden="false" customHeight="true" outlineLevel="0" collapsed="false">
      <c r="A111" s="73"/>
      <c r="B111" s="73"/>
      <c r="C111" s="73"/>
      <c r="D111" s="73"/>
      <c r="E111" s="73"/>
    </row>
    <row r="112" customFormat="false" ht="18.45" hidden="false" customHeight="true" outlineLevel="0" collapsed="false">
      <c r="A112" s="73"/>
      <c r="B112" s="73"/>
      <c r="C112" s="73"/>
      <c r="D112" s="73"/>
      <c r="E112" s="73"/>
    </row>
    <row r="113" customFormat="false" ht="18.45" hidden="false" customHeight="true" outlineLevel="0" collapsed="false">
      <c r="A113" s="73"/>
      <c r="B113" s="73"/>
      <c r="C113" s="73"/>
      <c r="D113" s="73"/>
      <c r="E113" s="73"/>
    </row>
    <row r="114" customFormat="false" ht="18.45" hidden="false" customHeight="true" outlineLevel="0" collapsed="false">
      <c r="A114" s="73"/>
      <c r="B114" s="73"/>
      <c r="C114" s="73"/>
      <c r="D114" s="73"/>
      <c r="E114" s="73"/>
    </row>
    <row r="115" customFormat="false" ht="18.45" hidden="false" customHeight="true" outlineLevel="0" collapsed="false">
      <c r="A115" s="73"/>
      <c r="B115" s="73"/>
      <c r="C115" s="73"/>
      <c r="D115" s="73"/>
      <c r="E115" s="73"/>
    </row>
    <row r="116" customFormat="false" ht="18.45" hidden="false" customHeight="true" outlineLevel="0" collapsed="false">
      <c r="A116" s="73"/>
      <c r="B116" s="73"/>
      <c r="C116" s="73"/>
      <c r="D116" s="73"/>
      <c r="E116" s="73"/>
    </row>
    <row r="117" customFormat="false" ht="18.45" hidden="false" customHeight="true" outlineLevel="0" collapsed="false">
      <c r="A117" s="73"/>
      <c r="B117" s="73"/>
      <c r="C117" s="73"/>
      <c r="D117" s="73"/>
      <c r="E117" s="73"/>
    </row>
    <row r="118" customFormat="false" ht="18.45" hidden="false" customHeight="true" outlineLevel="0" collapsed="false">
      <c r="A118" s="73"/>
      <c r="B118" s="73"/>
      <c r="C118" s="73"/>
      <c r="D118" s="73"/>
      <c r="E118" s="73"/>
    </row>
    <row r="119" customFormat="false" ht="18.45" hidden="false" customHeight="true" outlineLevel="0" collapsed="false">
      <c r="A119" s="73"/>
      <c r="B119" s="73"/>
      <c r="C119" s="73"/>
      <c r="D119" s="73"/>
      <c r="E119" s="73"/>
    </row>
    <row r="120" customFormat="false" ht="18.45" hidden="false" customHeight="true" outlineLevel="0" collapsed="false">
      <c r="A120" s="73"/>
      <c r="B120" s="73"/>
      <c r="C120" s="73"/>
      <c r="D120" s="73"/>
      <c r="E120" s="73"/>
    </row>
    <row r="121" customFormat="false" ht="18.45" hidden="false" customHeight="true" outlineLevel="0" collapsed="false">
      <c r="A121" s="73"/>
      <c r="B121" s="73"/>
      <c r="C121" s="73"/>
      <c r="D121" s="73"/>
      <c r="E121" s="73"/>
    </row>
    <row r="122" customFormat="false" ht="18.45" hidden="false" customHeight="true" outlineLevel="0" collapsed="false">
      <c r="A122" s="73"/>
      <c r="B122" s="73"/>
      <c r="C122" s="73"/>
      <c r="D122" s="73"/>
      <c r="E122" s="73"/>
    </row>
    <row r="123" customFormat="false" ht="18.45" hidden="false" customHeight="true" outlineLevel="0" collapsed="false">
      <c r="A123" s="73"/>
      <c r="B123" s="73"/>
      <c r="C123" s="73"/>
      <c r="D123" s="73"/>
      <c r="E123" s="73"/>
    </row>
    <row r="124" customFormat="false" ht="18.45" hidden="false" customHeight="true" outlineLevel="0" collapsed="false">
      <c r="A124" s="73"/>
      <c r="B124" s="73"/>
      <c r="C124" s="73"/>
      <c r="D124" s="73"/>
      <c r="E124" s="73"/>
    </row>
    <row r="125" customFormat="false" ht="18.45" hidden="false" customHeight="true" outlineLevel="0" collapsed="false">
      <c r="A125" s="73"/>
      <c r="B125" s="73"/>
      <c r="C125" s="73"/>
      <c r="D125" s="73"/>
      <c r="E125" s="73"/>
    </row>
    <row r="126" customFormat="false" ht="18.45" hidden="false" customHeight="true" outlineLevel="0" collapsed="false">
      <c r="A126" s="73"/>
      <c r="B126" s="73"/>
      <c r="C126" s="73"/>
      <c r="D126" s="73"/>
      <c r="E126" s="73"/>
    </row>
    <row r="127" customFormat="false" ht="18.45" hidden="false" customHeight="true" outlineLevel="0" collapsed="false">
      <c r="A127" s="73"/>
      <c r="B127" s="73"/>
      <c r="C127" s="73"/>
      <c r="D127" s="73"/>
      <c r="E127" s="73"/>
    </row>
    <row r="128" customFormat="false" ht="18.45" hidden="false" customHeight="true" outlineLevel="0" collapsed="false">
      <c r="A128" s="73"/>
      <c r="B128" s="73"/>
      <c r="C128" s="73"/>
      <c r="D128" s="73"/>
      <c r="E128" s="73"/>
    </row>
    <row r="129" customFormat="false" ht="18.45" hidden="false" customHeight="true" outlineLevel="0" collapsed="false">
      <c r="A129" s="73"/>
      <c r="B129" s="73"/>
      <c r="C129" s="73"/>
      <c r="D129" s="73"/>
      <c r="E129" s="73"/>
    </row>
    <row r="130" customFormat="false" ht="18.45" hidden="false" customHeight="true" outlineLevel="0" collapsed="false">
      <c r="A130" s="73"/>
      <c r="B130" s="73"/>
      <c r="C130" s="73"/>
      <c r="D130" s="73"/>
      <c r="E130" s="73"/>
    </row>
    <row r="131" customFormat="false" ht="18.45" hidden="false" customHeight="true" outlineLevel="0" collapsed="false">
      <c r="A131" s="73"/>
      <c r="B131" s="73"/>
      <c r="C131" s="73"/>
      <c r="D131" s="73"/>
      <c r="E131" s="73"/>
    </row>
    <row r="132" customFormat="false" ht="18.45" hidden="false" customHeight="true" outlineLevel="0" collapsed="false">
      <c r="A132" s="73"/>
      <c r="B132" s="73"/>
      <c r="C132" s="73"/>
      <c r="D132" s="73"/>
      <c r="E132" s="73"/>
    </row>
    <row r="133" customFormat="false" ht="18.45" hidden="false" customHeight="true" outlineLevel="0" collapsed="false">
      <c r="A133" s="73"/>
      <c r="B133" s="73"/>
      <c r="C133" s="73"/>
      <c r="D133" s="73"/>
      <c r="E133" s="73"/>
    </row>
    <row r="134" customFormat="false" ht="18.45" hidden="false" customHeight="true" outlineLevel="0" collapsed="false">
      <c r="A134" s="73"/>
      <c r="B134" s="73"/>
      <c r="C134" s="73"/>
      <c r="D134" s="73"/>
      <c r="E134" s="73"/>
    </row>
    <row r="135" customFormat="false" ht="18.45" hidden="false" customHeight="true" outlineLevel="0" collapsed="false">
      <c r="A135" s="73"/>
      <c r="B135" s="73"/>
      <c r="C135" s="73"/>
      <c r="D135" s="73"/>
      <c r="E135" s="73"/>
    </row>
    <row r="136" customFormat="false" ht="18.45" hidden="false" customHeight="true" outlineLevel="0" collapsed="false">
      <c r="A136" s="73"/>
      <c r="B136" s="73"/>
      <c r="C136" s="73"/>
      <c r="D136" s="73"/>
      <c r="E136" s="73"/>
    </row>
    <row r="137" customFormat="false" ht="18.45" hidden="false" customHeight="true" outlineLevel="0" collapsed="false">
      <c r="A137" s="73"/>
      <c r="B137" s="73"/>
      <c r="C137" s="73"/>
      <c r="D137" s="73"/>
      <c r="E137" s="73"/>
    </row>
    <row r="138" customFormat="false" ht="18.45" hidden="false" customHeight="true" outlineLevel="0" collapsed="false">
      <c r="A138" s="73"/>
      <c r="B138" s="73"/>
      <c r="C138" s="73"/>
      <c r="D138" s="73"/>
      <c r="E138" s="73"/>
    </row>
    <row r="139" customFormat="false" ht="18.45" hidden="false" customHeight="true" outlineLevel="0" collapsed="false">
      <c r="A139" s="73"/>
      <c r="B139" s="73"/>
      <c r="C139" s="73"/>
      <c r="D139" s="73"/>
      <c r="E139" s="73"/>
    </row>
    <row r="140" customFormat="false" ht="18.45" hidden="false" customHeight="true" outlineLevel="0" collapsed="false">
      <c r="A140" s="73"/>
      <c r="B140" s="73"/>
      <c r="C140" s="73"/>
      <c r="D140" s="73"/>
      <c r="E140" s="73"/>
    </row>
    <row r="141" customFormat="false" ht="18.45" hidden="false" customHeight="true" outlineLevel="0" collapsed="false">
      <c r="A141" s="73"/>
      <c r="B141" s="73"/>
      <c r="C141" s="73"/>
      <c r="D141" s="73"/>
      <c r="E141" s="73"/>
    </row>
    <row r="142" customFormat="false" ht="18.45" hidden="false" customHeight="true" outlineLevel="0" collapsed="false">
      <c r="A142" s="73"/>
      <c r="B142" s="73"/>
      <c r="C142" s="73"/>
      <c r="D142" s="73"/>
      <c r="E142" s="73"/>
    </row>
    <row r="143" customFormat="false" ht="18.45" hidden="false" customHeight="true" outlineLevel="0" collapsed="false">
      <c r="A143" s="73"/>
      <c r="B143" s="73"/>
      <c r="C143" s="73"/>
      <c r="D143" s="73"/>
      <c r="E143" s="73"/>
    </row>
    <row r="144" customFormat="false" ht="18.45" hidden="false" customHeight="true" outlineLevel="0" collapsed="false">
      <c r="A144" s="73"/>
      <c r="B144" s="73"/>
      <c r="C144" s="73"/>
      <c r="D144" s="73"/>
      <c r="E144" s="73"/>
    </row>
    <row r="145" customFormat="false" ht="18.45" hidden="false" customHeight="true" outlineLevel="0" collapsed="false">
      <c r="A145" s="73"/>
      <c r="B145" s="73"/>
      <c r="C145" s="73"/>
      <c r="D145" s="73"/>
      <c r="E145" s="73"/>
    </row>
    <row r="146" customFormat="false" ht="18.45" hidden="false" customHeight="true" outlineLevel="0" collapsed="false">
      <c r="A146" s="73"/>
      <c r="B146" s="73"/>
      <c r="C146" s="73"/>
      <c r="D146" s="73"/>
      <c r="E146" s="73"/>
    </row>
    <row r="147" customFormat="false" ht="18.45" hidden="false" customHeight="true" outlineLevel="0" collapsed="false">
      <c r="A147" s="73"/>
      <c r="B147" s="73"/>
      <c r="C147" s="73"/>
      <c r="D147" s="73"/>
      <c r="E147" s="73"/>
    </row>
    <row r="148" customFormat="false" ht="18.45" hidden="false" customHeight="true" outlineLevel="0" collapsed="false">
      <c r="A148" s="73"/>
      <c r="B148" s="73"/>
      <c r="C148" s="73"/>
      <c r="D148" s="73"/>
      <c r="E148" s="73"/>
    </row>
    <row r="149" customFormat="false" ht="18.45" hidden="false" customHeight="true" outlineLevel="0" collapsed="false">
      <c r="A149" s="73"/>
      <c r="B149" s="73"/>
      <c r="C149" s="73"/>
      <c r="D149" s="73"/>
      <c r="E149" s="73"/>
    </row>
    <row r="150" customFormat="false" ht="18.45" hidden="false" customHeight="true" outlineLevel="0" collapsed="false">
      <c r="A150" s="73"/>
      <c r="B150" s="73"/>
      <c r="C150" s="73"/>
      <c r="D150" s="73"/>
      <c r="E150" s="73"/>
    </row>
    <row r="151" customFormat="false" ht="18.45" hidden="false" customHeight="true" outlineLevel="0" collapsed="false">
      <c r="A151" s="73"/>
      <c r="B151" s="73"/>
      <c r="C151" s="73"/>
      <c r="D151" s="73"/>
      <c r="E151" s="73"/>
    </row>
    <row r="152" customFormat="false" ht="18.45" hidden="false" customHeight="true" outlineLevel="0" collapsed="false">
      <c r="A152" s="73"/>
      <c r="B152" s="73"/>
      <c r="C152" s="73"/>
      <c r="D152" s="73"/>
      <c r="E152" s="73"/>
    </row>
    <row r="153" customFormat="false" ht="18.45" hidden="false" customHeight="true" outlineLevel="0" collapsed="false">
      <c r="A153" s="73"/>
      <c r="B153" s="73"/>
      <c r="C153" s="73"/>
      <c r="D153" s="73"/>
      <c r="E153" s="73"/>
    </row>
    <row r="154" customFormat="false" ht="18.45" hidden="false" customHeight="true" outlineLevel="0" collapsed="false">
      <c r="A154" s="73"/>
      <c r="B154" s="73"/>
      <c r="C154" s="73"/>
      <c r="D154" s="73"/>
      <c r="E154" s="73"/>
    </row>
    <row r="155" customFormat="false" ht="18.45" hidden="false" customHeight="true" outlineLevel="0" collapsed="false">
      <c r="A155" s="73"/>
      <c r="B155" s="73"/>
      <c r="C155" s="73"/>
      <c r="D155" s="73"/>
      <c r="E155" s="73"/>
    </row>
    <row r="156" customFormat="false" ht="18.45" hidden="false" customHeight="true" outlineLevel="0" collapsed="false">
      <c r="A156" s="73"/>
      <c r="B156" s="73"/>
      <c r="C156" s="73"/>
      <c r="D156" s="73"/>
      <c r="E156" s="73"/>
    </row>
    <row r="157" customFormat="false" ht="18.45" hidden="false" customHeight="true" outlineLevel="0" collapsed="false">
      <c r="A157" s="73"/>
      <c r="B157" s="73"/>
      <c r="C157" s="73"/>
      <c r="D157" s="73"/>
      <c r="E157" s="73"/>
    </row>
    <row r="158" customFormat="false" ht="18.45" hidden="false" customHeight="true" outlineLevel="0" collapsed="false">
      <c r="A158" s="73"/>
      <c r="B158" s="73"/>
      <c r="C158" s="73"/>
      <c r="D158" s="73"/>
      <c r="E158" s="73"/>
    </row>
    <row r="159" customFormat="false" ht="18.45" hidden="false" customHeight="true" outlineLevel="0" collapsed="false">
      <c r="A159" s="73"/>
      <c r="B159" s="73"/>
      <c r="C159" s="73"/>
      <c r="D159" s="73"/>
      <c r="E159" s="73"/>
    </row>
    <row r="160" customFormat="false" ht="18.45" hidden="false" customHeight="true" outlineLevel="0" collapsed="false">
      <c r="A160" s="73"/>
      <c r="B160" s="73"/>
      <c r="C160" s="73"/>
      <c r="D160" s="73"/>
      <c r="E160" s="73"/>
    </row>
    <row r="161" customFormat="false" ht="18.45" hidden="false" customHeight="true" outlineLevel="0" collapsed="false">
      <c r="A161" s="73"/>
      <c r="B161" s="73"/>
      <c r="C161" s="73"/>
      <c r="D161" s="73"/>
      <c r="E161" s="73"/>
    </row>
    <row r="162" customFormat="false" ht="18.45" hidden="false" customHeight="true" outlineLevel="0" collapsed="false">
      <c r="A162" s="73"/>
      <c r="B162" s="73"/>
      <c r="C162" s="73"/>
      <c r="D162" s="73"/>
      <c r="E162" s="73"/>
    </row>
    <row r="163" customFormat="false" ht="18.45" hidden="false" customHeight="true" outlineLevel="0" collapsed="false">
      <c r="A163" s="73"/>
      <c r="B163" s="73"/>
      <c r="C163" s="73"/>
      <c r="D163" s="73"/>
      <c r="E163" s="73"/>
    </row>
    <row r="164" customFormat="false" ht="18.45" hidden="false" customHeight="true" outlineLevel="0" collapsed="false">
      <c r="A164" s="73"/>
      <c r="B164" s="73"/>
      <c r="C164" s="73"/>
      <c r="D164" s="73"/>
      <c r="E164" s="73"/>
    </row>
    <row r="165" customFormat="false" ht="18.45" hidden="false" customHeight="true" outlineLevel="0" collapsed="false">
      <c r="A165" s="73"/>
      <c r="B165" s="73"/>
      <c r="C165" s="73"/>
      <c r="D165" s="73"/>
      <c r="E165" s="73"/>
    </row>
    <row r="166" customFormat="false" ht="18.45" hidden="false" customHeight="true" outlineLevel="0" collapsed="false">
      <c r="A166" s="73"/>
      <c r="B166" s="73"/>
      <c r="C166" s="73"/>
      <c r="D166" s="73"/>
      <c r="E166" s="73"/>
    </row>
    <row r="167" customFormat="false" ht="18.45" hidden="false" customHeight="true" outlineLevel="0" collapsed="false">
      <c r="A167" s="73"/>
      <c r="B167" s="73"/>
      <c r="C167" s="73"/>
      <c r="D167" s="73"/>
      <c r="E167" s="73"/>
    </row>
    <row r="168" customFormat="false" ht="18.45" hidden="false" customHeight="true" outlineLevel="0" collapsed="false">
      <c r="A168" s="73"/>
      <c r="B168" s="73"/>
      <c r="C168" s="73"/>
      <c r="D168" s="73"/>
      <c r="E168" s="73"/>
    </row>
    <row r="169" customFormat="false" ht="18.45" hidden="false" customHeight="true" outlineLevel="0" collapsed="false">
      <c r="A169" s="73"/>
      <c r="B169" s="73"/>
      <c r="C169" s="73"/>
      <c r="D169" s="73"/>
      <c r="E169" s="73"/>
    </row>
    <row r="170" customFormat="false" ht="18.45" hidden="false" customHeight="true" outlineLevel="0" collapsed="false">
      <c r="A170" s="73"/>
      <c r="B170" s="73"/>
      <c r="C170" s="73"/>
      <c r="D170" s="73"/>
      <c r="E170" s="73"/>
    </row>
    <row r="171" customFormat="false" ht="18.45" hidden="false" customHeight="true" outlineLevel="0" collapsed="false">
      <c r="A171" s="73"/>
      <c r="B171" s="73"/>
      <c r="C171" s="73"/>
      <c r="D171" s="73"/>
      <c r="E171" s="73"/>
    </row>
    <row r="172" customFormat="false" ht="18.45" hidden="false" customHeight="true" outlineLevel="0" collapsed="false">
      <c r="A172" s="73"/>
      <c r="B172" s="73"/>
      <c r="C172" s="73"/>
      <c r="D172" s="73"/>
      <c r="E172" s="73"/>
    </row>
    <row r="173" customFormat="false" ht="18.45" hidden="false" customHeight="true" outlineLevel="0" collapsed="false">
      <c r="A173" s="73"/>
      <c r="B173" s="73"/>
      <c r="C173" s="73"/>
      <c r="D173" s="73"/>
      <c r="E173" s="73"/>
    </row>
    <row r="174" customFormat="false" ht="18.45" hidden="false" customHeight="true" outlineLevel="0" collapsed="false">
      <c r="A174" s="73"/>
      <c r="B174" s="73"/>
      <c r="C174" s="73"/>
      <c r="D174" s="73"/>
      <c r="E174" s="73"/>
    </row>
    <row r="175" customFormat="false" ht="18.45" hidden="false" customHeight="true" outlineLevel="0" collapsed="false">
      <c r="A175" s="73"/>
      <c r="B175" s="73"/>
      <c r="C175" s="73"/>
      <c r="D175" s="73"/>
      <c r="E175" s="73"/>
    </row>
    <row r="176" customFormat="false" ht="18.45" hidden="false" customHeight="true" outlineLevel="0" collapsed="false">
      <c r="A176" s="73"/>
      <c r="B176" s="73"/>
      <c r="C176" s="73"/>
      <c r="D176" s="73"/>
      <c r="E176" s="73"/>
    </row>
    <row r="177" customFormat="false" ht="18.45" hidden="false" customHeight="true" outlineLevel="0" collapsed="false">
      <c r="A177" s="73"/>
      <c r="B177" s="73"/>
      <c r="C177" s="73"/>
      <c r="D177" s="73"/>
      <c r="E177" s="73"/>
    </row>
    <row r="178" customFormat="false" ht="18.45" hidden="false" customHeight="true" outlineLevel="0" collapsed="false">
      <c r="A178" s="73"/>
      <c r="B178" s="73"/>
      <c r="C178" s="73"/>
      <c r="D178" s="73"/>
      <c r="E178" s="73"/>
    </row>
    <row r="179" customFormat="false" ht="18.45" hidden="false" customHeight="true" outlineLevel="0" collapsed="false">
      <c r="A179" s="73"/>
      <c r="B179" s="73"/>
      <c r="C179" s="73"/>
      <c r="D179" s="73"/>
      <c r="E179" s="73"/>
    </row>
    <row r="180" customFormat="false" ht="18.45" hidden="false" customHeight="true" outlineLevel="0" collapsed="false">
      <c r="A180" s="73"/>
      <c r="B180" s="73"/>
      <c r="C180" s="73"/>
      <c r="D180" s="73"/>
      <c r="E180" s="73"/>
    </row>
    <row r="181" customFormat="false" ht="18.45" hidden="false" customHeight="true" outlineLevel="0" collapsed="false">
      <c r="A181" s="73"/>
      <c r="B181" s="73"/>
      <c r="C181" s="73"/>
      <c r="D181" s="73"/>
      <c r="E181" s="73"/>
    </row>
    <row r="182" customFormat="false" ht="18.45" hidden="false" customHeight="true" outlineLevel="0" collapsed="false">
      <c r="A182" s="73"/>
      <c r="B182" s="73"/>
      <c r="C182" s="73"/>
      <c r="D182" s="73"/>
      <c r="E182" s="73"/>
    </row>
    <row r="183" customFormat="false" ht="18.45" hidden="false" customHeight="true" outlineLevel="0" collapsed="false">
      <c r="A183" s="73"/>
      <c r="B183" s="73"/>
      <c r="C183" s="73"/>
      <c r="D183" s="73"/>
      <c r="E183" s="73"/>
    </row>
    <row r="184" customFormat="false" ht="18.45" hidden="false" customHeight="true" outlineLevel="0" collapsed="false">
      <c r="A184" s="73"/>
      <c r="B184" s="73"/>
      <c r="C184" s="73"/>
      <c r="D184" s="73"/>
      <c r="E184" s="73"/>
    </row>
    <row r="185" customFormat="false" ht="18.45" hidden="false" customHeight="true" outlineLevel="0" collapsed="false">
      <c r="A185" s="73"/>
      <c r="B185" s="73"/>
      <c r="C185" s="73"/>
      <c r="D185" s="73"/>
      <c r="E185" s="73"/>
    </row>
    <row r="186" customFormat="false" ht="18.45" hidden="false" customHeight="true" outlineLevel="0" collapsed="false">
      <c r="A186" s="73"/>
      <c r="B186" s="73"/>
      <c r="C186" s="73"/>
      <c r="D186" s="73"/>
      <c r="E186" s="73"/>
    </row>
    <row r="187" customFormat="false" ht="18.45" hidden="false" customHeight="true" outlineLevel="0" collapsed="false">
      <c r="A187" s="73"/>
      <c r="B187" s="73"/>
      <c r="C187" s="73"/>
      <c r="D187" s="73"/>
      <c r="E187" s="73"/>
    </row>
    <row r="188" customFormat="false" ht="18.45" hidden="false" customHeight="true" outlineLevel="0" collapsed="false">
      <c r="A188" s="73"/>
      <c r="B188" s="73"/>
      <c r="C188" s="73"/>
      <c r="D188" s="73"/>
      <c r="E188" s="73"/>
    </row>
    <row r="189" customFormat="false" ht="18.45" hidden="false" customHeight="true" outlineLevel="0" collapsed="false">
      <c r="A189" s="73"/>
      <c r="B189" s="73"/>
      <c r="C189" s="73"/>
      <c r="D189" s="73"/>
      <c r="E189" s="73"/>
    </row>
    <row r="190" customFormat="false" ht="18.45" hidden="false" customHeight="true" outlineLevel="0" collapsed="false">
      <c r="A190" s="73"/>
      <c r="B190" s="73"/>
      <c r="C190" s="73"/>
      <c r="D190" s="73"/>
      <c r="E190" s="73"/>
    </row>
    <row r="191" customFormat="false" ht="18.45" hidden="false" customHeight="true" outlineLevel="0" collapsed="false">
      <c r="A191" s="73"/>
      <c r="B191" s="73"/>
      <c r="C191" s="73"/>
      <c r="D191" s="73"/>
      <c r="E191" s="73"/>
    </row>
    <row r="192" customFormat="false" ht="18.45" hidden="false" customHeight="true" outlineLevel="0" collapsed="false">
      <c r="A192" s="73"/>
      <c r="B192" s="73"/>
      <c r="C192" s="73"/>
      <c r="D192" s="73"/>
      <c r="E192" s="73"/>
    </row>
    <row r="193" customFormat="false" ht="18.45" hidden="false" customHeight="true" outlineLevel="0" collapsed="false">
      <c r="A193" s="73"/>
      <c r="B193" s="73"/>
      <c r="C193" s="73"/>
      <c r="D193" s="73"/>
      <c r="E193" s="73"/>
    </row>
    <row r="194" customFormat="false" ht="18.45" hidden="false" customHeight="true" outlineLevel="0" collapsed="false">
      <c r="A194" s="73"/>
      <c r="B194" s="73"/>
      <c r="C194" s="73"/>
      <c r="D194" s="73"/>
      <c r="E194" s="73"/>
    </row>
    <row r="195" customFormat="false" ht="18.45" hidden="false" customHeight="true" outlineLevel="0" collapsed="false">
      <c r="A195" s="73"/>
      <c r="B195" s="73"/>
      <c r="C195" s="73"/>
      <c r="D195" s="73"/>
      <c r="E195" s="73"/>
    </row>
    <row r="196" customFormat="false" ht="18.45" hidden="false" customHeight="true" outlineLevel="0" collapsed="false">
      <c r="A196" s="73"/>
      <c r="B196" s="73"/>
      <c r="C196" s="73"/>
      <c r="D196" s="73"/>
      <c r="E196" s="73"/>
    </row>
    <row r="197" customFormat="false" ht="18.45" hidden="false" customHeight="true" outlineLevel="0" collapsed="false">
      <c r="A197" s="73"/>
      <c r="B197" s="73"/>
      <c r="C197" s="73"/>
      <c r="D197" s="73"/>
      <c r="E197" s="73"/>
    </row>
    <row r="198" customFormat="false" ht="18.45" hidden="false" customHeight="true" outlineLevel="0" collapsed="false">
      <c r="A198" s="73"/>
      <c r="B198" s="73"/>
      <c r="C198" s="73"/>
      <c r="D198" s="73"/>
      <c r="E198" s="73"/>
    </row>
    <row r="199" customFormat="false" ht="18.45" hidden="false" customHeight="true" outlineLevel="0" collapsed="false">
      <c r="A199" s="73"/>
      <c r="B199" s="73"/>
      <c r="C199" s="73"/>
      <c r="D199" s="73"/>
      <c r="E199" s="73"/>
    </row>
    <row r="200" customFormat="false" ht="18.45" hidden="false" customHeight="true" outlineLevel="0" collapsed="false">
      <c r="A200" s="73"/>
      <c r="B200" s="73"/>
      <c r="C200" s="73"/>
      <c r="D200" s="73"/>
      <c r="E200" s="73"/>
    </row>
    <row r="201" customFormat="false" ht="18.45" hidden="false" customHeight="true" outlineLevel="0" collapsed="false">
      <c r="A201" s="73"/>
      <c r="B201" s="73"/>
      <c r="C201" s="73"/>
      <c r="D201" s="73"/>
      <c r="E201" s="73"/>
    </row>
    <row r="202" customFormat="false" ht="18.45" hidden="false" customHeight="true" outlineLevel="0" collapsed="false">
      <c r="A202" s="73"/>
      <c r="B202" s="73"/>
      <c r="C202" s="73"/>
      <c r="D202" s="73"/>
      <c r="E202" s="73"/>
    </row>
    <row r="203" customFormat="false" ht="18.45" hidden="false" customHeight="true" outlineLevel="0" collapsed="false">
      <c r="A203" s="73"/>
      <c r="B203" s="73"/>
      <c r="C203" s="73"/>
      <c r="D203" s="73"/>
      <c r="E203" s="73"/>
    </row>
    <row r="204" customFormat="false" ht="18.45" hidden="false" customHeight="true" outlineLevel="0" collapsed="false">
      <c r="A204" s="73"/>
      <c r="B204" s="73"/>
      <c r="C204" s="73"/>
      <c r="D204" s="73"/>
      <c r="E204" s="73"/>
    </row>
    <row r="205" customFormat="false" ht="18.45" hidden="false" customHeight="true" outlineLevel="0" collapsed="false">
      <c r="A205" s="73"/>
      <c r="B205" s="73"/>
      <c r="C205" s="73"/>
      <c r="D205" s="73"/>
      <c r="E205" s="73"/>
    </row>
    <row r="206" customFormat="false" ht="18.45" hidden="false" customHeight="true" outlineLevel="0" collapsed="false">
      <c r="A206" s="73"/>
      <c r="B206" s="73"/>
      <c r="C206" s="73"/>
      <c r="D206" s="73"/>
      <c r="E206" s="73"/>
    </row>
    <row r="207" customFormat="false" ht="18.45" hidden="false" customHeight="true" outlineLevel="0" collapsed="false">
      <c r="A207" s="73"/>
      <c r="B207" s="73"/>
      <c r="C207" s="73"/>
      <c r="D207" s="73"/>
      <c r="E207" s="73"/>
    </row>
    <row r="208" customFormat="false" ht="18.45" hidden="false" customHeight="true" outlineLevel="0" collapsed="false">
      <c r="A208" s="73"/>
      <c r="B208" s="73"/>
      <c r="C208" s="73"/>
      <c r="D208" s="73"/>
      <c r="E208" s="73"/>
    </row>
    <row r="209" customFormat="false" ht="18.45" hidden="false" customHeight="true" outlineLevel="0" collapsed="false">
      <c r="A209" s="73"/>
      <c r="B209" s="73"/>
      <c r="C209" s="73"/>
      <c r="D209" s="73"/>
      <c r="E209" s="73"/>
    </row>
    <row r="210" customFormat="false" ht="18.45" hidden="false" customHeight="true" outlineLevel="0" collapsed="false">
      <c r="A210" s="73"/>
      <c r="B210" s="73"/>
      <c r="C210" s="73"/>
      <c r="D210" s="73"/>
      <c r="E210" s="73"/>
    </row>
    <row r="211" customFormat="false" ht="18.45" hidden="false" customHeight="true" outlineLevel="0" collapsed="false">
      <c r="A211" s="73"/>
      <c r="B211" s="73"/>
      <c r="C211" s="73"/>
      <c r="D211" s="73"/>
      <c r="E211" s="73"/>
    </row>
    <row r="212" customFormat="false" ht="18.45" hidden="false" customHeight="true" outlineLevel="0" collapsed="false">
      <c r="A212" s="73"/>
      <c r="B212" s="73"/>
      <c r="C212" s="73"/>
      <c r="D212" s="73"/>
      <c r="E212" s="73"/>
    </row>
    <row r="213" customFormat="false" ht="18.45" hidden="false" customHeight="true" outlineLevel="0" collapsed="false">
      <c r="A213" s="73"/>
      <c r="B213" s="73"/>
      <c r="C213" s="73"/>
      <c r="D213" s="73"/>
      <c r="E213" s="73"/>
    </row>
    <row r="214" customFormat="false" ht="18.45" hidden="false" customHeight="true" outlineLevel="0" collapsed="false">
      <c r="A214" s="73"/>
      <c r="B214" s="73"/>
      <c r="C214" s="73"/>
      <c r="D214" s="73"/>
      <c r="E214" s="73"/>
    </row>
    <row r="215" customFormat="false" ht="18.45" hidden="false" customHeight="true" outlineLevel="0" collapsed="false">
      <c r="A215" s="73"/>
      <c r="B215" s="73"/>
      <c r="C215" s="73"/>
      <c r="D215" s="73"/>
      <c r="E215" s="73"/>
    </row>
    <row r="216" customFormat="false" ht="18.45" hidden="false" customHeight="true" outlineLevel="0" collapsed="false">
      <c r="A216" s="73"/>
      <c r="B216" s="73"/>
      <c r="C216" s="73"/>
      <c r="D216" s="73"/>
      <c r="E216" s="73"/>
    </row>
    <row r="217" customFormat="false" ht="18.45" hidden="false" customHeight="true" outlineLevel="0" collapsed="false">
      <c r="A217" s="73"/>
      <c r="B217" s="73"/>
      <c r="C217" s="73"/>
      <c r="D217" s="73"/>
      <c r="E217" s="73"/>
    </row>
    <row r="218" customFormat="false" ht="18.45" hidden="false" customHeight="true" outlineLevel="0" collapsed="false">
      <c r="A218" s="73"/>
      <c r="B218" s="73"/>
      <c r="C218" s="73"/>
      <c r="D218" s="73"/>
      <c r="E218" s="73"/>
    </row>
    <row r="219" customFormat="false" ht="18.45" hidden="false" customHeight="true" outlineLevel="0" collapsed="false">
      <c r="A219" s="73"/>
      <c r="B219" s="73"/>
      <c r="C219" s="73"/>
      <c r="D219" s="73"/>
      <c r="E219" s="73"/>
    </row>
    <row r="220" customFormat="false" ht="18.45" hidden="false" customHeight="true" outlineLevel="0" collapsed="false">
      <c r="A220" s="73"/>
      <c r="B220" s="73"/>
      <c r="C220" s="73"/>
      <c r="D220" s="73"/>
      <c r="E220" s="73"/>
    </row>
    <row r="221" customFormat="false" ht="18.45" hidden="false" customHeight="true" outlineLevel="0" collapsed="false">
      <c r="A221" s="73"/>
      <c r="B221" s="73"/>
      <c r="C221" s="73"/>
      <c r="D221" s="73"/>
      <c r="E221" s="73"/>
    </row>
    <row r="222" customFormat="false" ht="18.45" hidden="false" customHeight="true" outlineLevel="0" collapsed="false">
      <c r="A222" s="73"/>
      <c r="B222" s="73"/>
      <c r="C222" s="73"/>
      <c r="D222" s="73"/>
      <c r="E222" s="73"/>
    </row>
    <row r="223" customFormat="false" ht="18.45" hidden="false" customHeight="true" outlineLevel="0" collapsed="false">
      <c r="A223" s="73"/>
      <c r="B223" s="73"/>
      <c r="C223" s="73"/>
      <c r="D223" s="73"/>
      <c r="E223" s="73"/>
    </row>
    <row r="224" customFormat="false" ht="18.45" hidden="false" customHeight="true" outlineLevel="0" collapsed="false">
      <c r="A224" s="73"/>
      <c r="B224" s="73"/>
      <c r="C224" s="73"/>
      <c r="D224" s="73"/>
      <c r="E224" s="73"/>
    </row>
    <row r="225" customFormat="false" ht="18.45" hidden="false" customHeight="true" outlineLevel="0" collapsed="false">
      <c r="A225" s="73"/>
      <c r="B225" s="73"/>
      <c r="C225" s="73"/>
      <c r="D225" s="73"/>
      <c r="E225" s="73"/>
    </row>
    <row r="226" customFormat="false" ht="18.45" hidden="false" customHeight="true" outlineLevel="0" collapsed="false">
      <c r="A226" s="73"/>
      <c r="B226" s="73"/>
      <c r="C226" s="73"/>
      <c r="D226" s="73"/>
      <c r="E226" s="73"/>
    </row>
    <row r="227" customFormat="false" ht="18.45" hidden="false" customHeight="true" outlineLevel="0" collapsed="false">
      <c r="A227" s="73"/>
      <c r="B227" s="73"/>
      <c r="C227" s="73"/>
      <c r="D227" s="73"/>
      <c r="E227" s="73"/>
    </row>
    <row r="228" customFormat="false" ht="18.45" hidden="false" customHeight="true" outlineLevel="0" collapsed="false">
      <c r="A228" s="73"/>
      <c r="B228" s="73"/>
      <c r="C228" s="73"/>
      <c r="D228" s="73"/>
      <c r="E228" s="73"/>
    </row>
    <row r="229" customFormat="false" ht="18.45" hidden="false" customHeight="true" outlineLevel="0" collapsed="false">
      <c r="A229" s="73"/>
      <c r="B229" s="73"/>
      <c r="C229" s="73"/>
      <c r="D229" s="73"/>
      <c r="E229" s="73"/>
    </row>
    <row r="230" customFormat="false" ht="18.45" hidden="false" customHeight="true" outlineLevel="0" collapsed="false">
      <c r="A230" s="73"/>
      <c r="B230" s="73"/>
      <c r="C230" s="73"/>
      <c r="D230" s="73"/>
      <c r="E230" s="73"/>
    </row>
    <row r="231" customFormat="false" ht="18.45" hidden="false" customHeight="true" outlineLevel="0" collapsed="false">
      <c r="A231" s="73"/>
      <c r="B231" s="73"/>
      <c r="C231" s="73"/>
      <c r="D231" s="73"/>
      <c r="E231" s="73"/>
    </row>
    <row r="232" customFormat="false" ht="18.45" hidden="false" customHeight="true" outlineLevel="0" collapsed="false">
      <c r="A232" s="73"/>
      <c r="B232" s="73"/>
      <c r="C232" s="73"/>
      <c r="D232" s="73"/>
      <c r="E232" s="73"/>
    </row>
    <row r="233" customFormat="false" ht="18.45" hidden="false" customHeight="true" outlineLevel="0" collapsed="false">
      <c r="A233" s="73"/>
      <c r="B233" s="73"/>
      <c r="C233" s="73"/>
      <c r="D233" s="73"/>
      <c r="E233" s="73"/>
    </row>
    <row r="234" customFormat="false" ht="18.45" hidden="false" customHeight="true" outlineLevel="0" collapsed="false">
      <c r="A234" s="73"/>
      <c r="B234" s="73"/>
      <c r="C234" s="73"/>
      <c r="D234" s="73"/>
      <c r="E234" s="73"/>
    </row>
    <row r="235" customFormat="false" ht="18.45" hidden="false" customHeight="true" outlineLevel="0" collapsed="false">
      <c r="A235" s="73"/>
      <c r="B235" s="73"/>
      <c r="C235" s="73"/>
      <c r="D235" s="73"/>
      <c r="E235" s="73"/>
    </row>
    <row r="236" customFormat="false" ht="18.45" hidden="false" customHeight="true" outlineLevel="0" collapsed="false">
      <c r="A236" s="73"/>
      <c r="B236" s="73"/>
      <c r="C236" s="73"/>
      <c r="D236" s="73"/>
      <c r="E236" s="73"/>
    </row>
    <row r="237" customFormat="false" ht="18.45" hidden="false" customHeight="true" outlineLevel="0" collapsed="false">
      <c r="A237" s="73"/>
      <c r="B237" s="73"/>
      <c r="C237" s="73"/>
      <c r="D237" s="73"/>
      <c r="E237" s="73"/>
    </row>
    <row r="238" customFormat="false" ht="18.45" hidden="false" customHeight="true" outlineLevel="0" collapsed="false">
      <c r="A238" s="73"/>
      <c r="B238" s="73"/>
      <c r="C238" s="73"/>
      <c r="D238" s="73"/>
      <c r="E238" s="73"/>
    </row>
    <row r="239" customFormat="false" ht="18.45" hidden="false" customHeight="true" outlineLevel="0" collapsed="false">
      <c r="A239" s="73"/>
      <c r="B239" s="73"/>
      <c r="C239" s="73"/>
      <c r="D239" s="73"/>
      <c r="E239" s="73"/>
    </row>
    <row r="240" customFormat="false" ht="18.45" hidden="false" customHeight="true" outlineLevel="0" collapsed="false">
      <c r="A240" s="73"/>
      <c r="B240" s="73"/>
      <c r="C240" s="73"/>
      <c r="D240" s="73"/>
      <c r="E240" s="73"/>
    </row>
    <row r="241" customFormat="false" ht="18.45" hidden="false" customHeight="true" outlineLevel="0" collapsed="false">
      <c r="A241" s="73"/>
      <c r="B241" s="73"/>
      <c r="C241" s="73"/>
      <c r="D241" s="73"/>
      <c r="E241" s="73"/>
    </row>
    <row r="242" customFormat="false" ht="18.45" hidden="false" customHeight="true" outlineLevel="0" collapsed="false">
      <c r="A242" s="73"/>
      <c r="B242" s="73"/>
      <c r="C242" s="73"/>
      <c r="D242" s="73"/>
      <c r="E242" s="73"/>
    </row>
    <row r="243" customFormat="false" ht="18.45" hidden="false" customHeight="true" outlineLevel="0" collapsed="false">
      <c r="A243" s="73"/>
      <c r="B243" s="73"/>
      <c r="C243" s="73"/>
      <c r="D243" s="73"/>
      <c r="E243" s="73"/>
    </row>
    <row r="244" customFormat="false" ht="18.45" hidden="false" customHeight="true" outlineLevel="0" collapsed="false">
      <c r="A244" s="73"/>
      <c r="B244" s="73"/>
      <c r="C244" s="73"/>
      <c r="D244" s="73"/>
      <c r="E244" s="73"/>
    </row>
    <row r="245" customFormat="false" ht="18.45" hidden="false" customHeight="true" outlineLevel="0" collapsed="false">
      <c r="A245" s="73"/>
      <c r="B245" s="73"/>
      <c r="C245" s="73"/>
      <c r="D245" s="73"/>
      <c r="E245" s="73"/>
    </row>
    <row r="246" customFormat="false" ht="18.45" hidden="false" customHeight="true" outlineLevel="0" collapsed="false">
      <c r="A246" s="73"/>
      <c r="B246" s="73"/>
      <c r="C246" s="73"/>
      <c r="D246" s="73"/>
      <c r="E246" s="73"/>
    </row>
    <row r="247" customFormat="false" ht="18.45" hidden="false" customHeight="true" outlineLevel="0" collapsed="false">
      <c r="A247" s="73"/>
      <c r="B247" s="73"/>
      <c r="C247" s="73"/>
      <c r="D247" s="73"/>
      <c r="E247" s="73"/>
    </row>
    <row r="248" customFormat="false" ht="18.45" hidden="false" customHeight="true" outlineLevel="0" collapsed="false">
      <c r="A248" s="73"/>
      <c r="B248" s="73"/>
      <c r="C248" s="73"/>
      <c r="D248" s="73"/>
      <c r="E248" s="73"/>
    </row>
    <row r="249" customFormat="false" ht="18.45" hidden="false" customHeight="true" outlineLevel="0" collapsed="false">
      <c r="A249" s="73"/>
      <c r="B249" s="73"/>
      <c r="C249" s="73"/>
      <c r="D249" s="73"/>
      <c r="E249" s="73"/>
    </row>
    <row r="250" customFormat="false" ht="18.45" hidden="false" customHeight="true" outlineLevel="0" collapsed="false">
      <c r="A250" s="73"/>
      <c r="B250" s="73"/>
      <c r="C250" s="73"/>
      <c r="D250" s="73"/>
      <c r="E250" s="73"/>
    </row>
    <row r="251" customFormat="false" ht="18.45" hidden="false" customHeight="true" outlineLevel="0" collapsed="false">
      <c r="A251" s="73"/>
      <c r="B251" s="73"/>
      <c r="C251" s="73"/>
      <c r="D251" s="73"/>
      <c r="E251" s="73"/>
    </row>
    <row r="252" customFormat="false" ht="18.45" hidden="false" customHeight="true" outlineLevel="0" collapsed="false">
      <c r="A252" s="73"/>
      <c r="B252" s="73"/>
      <c r="C252" s="73"/>
      <c r="D252" s="73"/>
      <c r="E252" s="73"/>
    </row>
    <row r="253" customFormat="false" ht="18.45" hidden="false" customHeight="true" outlineLevel="0" collapsed="false">
      <c r="A253" s="73"/>
      <c r="B253" s="73"/>
      <c r="C253" s="73"/>
      <c r="D253" s="73"/>
      <c r="E253" s="73"/>
    </row>
    <row r="254" customFormat="false" ht="18.45" hidden="false" customHeight="true" outlineLevel="0" collapsed="false">
      <c r="A254" s="73"/>
      <c r="B254" s="73"/>
      <c r="C254" s="73"/>
      <c r="D254" s="73"/>
      <c r="E254" s="73"/>
    </row>
    <row r="255" customFormat="false" ht="18.45" hidden="false" customHeight="true" outlineLevel="0" collapsed="false">
      <c r="A255" s="73"/>
      <c r="B255" s="73"/>
      <c r="C255" s="73"/>
      <c r="D255" s="73"/>
      <c r="E255" s="73"/>
    </row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7">
    <mergeCell ref="A1:C5"/>
    <mergeCell ref="D1:I2"/>
    <mergeCell ref="D3:I3"/>
    <mergeCell ref="D4:I4"/>
    <mergeCell ref="D5:I5"/>
    <mergeCell ref="A6:A8"/>
    <mergeCell ref="B6:B8"/>
    <mergeCell ref="C6:C8"/>
    <mergeCell ref="D6:D8"/>
    <mergeCell ref="E6:E8"/>
    <mergeCell ref="F6:F8"/>
    <mergeCell ref="G6:G8"/>
    <mergeCell ref="I6:I8"/>
    <mergeCell ref="B9:H9"/>
    <mergeCell ref="B10:H10"/>
    <mergeCell ref="A18:I18"/>
    <mergeCell ref="B19:H19"/>
    <mergeCell ref="A22:I22"/>
    <mergeCell ref="B23:H23"/>
    <mergeCell ref="B24:H24"/>
    <mergeCell ref="B30:H30"/>
    <mergeCell ref="A37:I37"/>
    <mergeCell ref="B38:H38"/>
    <mergeCell ref="A45:H45"/>
    <mergeCell ref="A47:I47"/>
    <mergeCell ref="A48:I48"/>
    <mergeCell ref="A49:I49"/>
  </mergeCells>
  <conditionalFormatting sqref="G40">
    <cfRule type="expression" priority="2" aboveAverage="0" equalAverage="0" bottom="0" percent="0" rank="0" text="" dxfId="0">
      <formula>H40&lt;6</formula>
    </cfRule>
  </conditionalFormatting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E27"/>
  <sheetViews>
    <sheetView showFormulas="false" showGridLines="true" showRowColHeaders="true" showZeros="false" rightToLeft="false" tabSelected="false" showOutlineSymbols="true" defaultGridColor="true" view="normal" topLeftCell="A1" colorId="64" zoomScale="80" zoomScaleNormal="80" zoomScalePageLayoutView="100" workbookViewId="0">
      <selection pane="topLeft" activeCell="A21" activeCellId="0" sqref="A2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78" width="26.98"/>
    <col collapsed="false" customWidth="true" hidden="false" outlineLevel="0" max="3" min="3" style="0" width="21.13"/>
    <col collapsed="false" customWidth="true" hidden="false" outlineLevel="0" max="5" min="4" style="0" width="30.74"/>
    <col collapsed="false" customWidth="true" hidden="false" outlineLevel="0" max="6" min="6" style="0" width="30.87"/>
  </cols>
  <sheetData>
    <row r="1" customFormat="false" ht="31.5" hidden="false" customHeight="true" outlineLevel="0" collapsed="false">
      <c r="A1" s="79"/>
      <c r="B1" s="79"/>
      <c r="C1" s="80" t="s">
        <v>124</v>
      </c>
      <c r="D1" s="80"/>
      <c r="E1" s="80"/>
      <c r="F1" s="80"/>
    </row>
    <row r="2" customFormat="false" ht="3.75" hidden="false" customHeight="true" outlineLevel="0" collapsed="false">
      <c r="A2" s="79"/>
      <c r="B2" s="79"/>
      <c r="C2" s="81"/>
      <c r="D2" s="82"/>
      <c r="E2" s="82"/>
      <c r="F2" s="82"/>
    </row>
    <row r="3" customFormat="false" ht="45.5" hidden="false" customHeight="true" outlineLevel="0" collapsed="false">
      <c r="A3" s="79"/>
      <c r="B3" s="79"/>
      <c r="C3" s="83" t="s">
        <v>125</v>
      </c>
      <c r="D3" s="83"/>
      <c r="E3" s="83"/>
      <c r="F3" s="83"/>
    </row>
    <row r="4" customFormat="false" ht="15" hidden="false" customHeight="false" outlineLevel="0" collapsed="false">
      <c r="A4" s="84"/>
      <c r="B4" s="85"/>
      <c r="C4" s="86"/>
      <c r="D4" s="86"/>
      <c r="E4" s="86"/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</row>
    <row r="5" customFormat="false" ht="22.35" hidden="false" customHeight="true" outlineLevel="0" collapsed="false">
      <c r="A5" s="88" t="s">
        <v>126</v>
      </c>
      <c r="B5" s="88"/>
      <c r="C5" s="88"/>
      <c r="D5" s="88"/>
      <c r="E5" s="88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</row>
    <row r="6" customFormat="false" ht="22.5" hidden="false" customHeight="true" outlineLevel="0" collapsed="false">
      <c r="A6" s="89" t="s">
        <v>3</v>
      </c>
      <c r="B6" s="90" t="s">
        <v>127</v>
      </c>
      <c r="C6" s="91" t="s">
        <v>128</v>
      </c>
      <c r="D6" s="91" t="s">
        <v>129</v>
      </c>
      <c r="E6" s="91" t="s">
        <v>130</v>
      </c>
      <c r="F6" s="91" t="s">
        <v>131</v>
      </c>
    </row>
    <row r="7" customFormat="false" ht="20.25" hidden="false" customHeight="true" outlineLevel="0" collapsed="false">
      <c r="A7" s="89"/>
      <c r="B7" s="90"/>
      <c r="C7" s="92" t="s">
        <v>132</v>
      </c>
      <c r="D7" s="92" t="s">
        <v>133</v>
      </c>
      <c r="E7" s="92" t="s">
        <v>133</v>
      </c>
      <c r="F7" s="92" t="s">
        <v>133</v>
      </c>
    </row>
    <row r="8" customFormat="false" ht="18" hidden="false" customHeight="true" outlineLevel="0" collapsed="false">
      <c r="A8" s="93" t="n">
        <v>1</v>
      </c>
      <c r="B8" s="94" t="str">
        <f aca="false">'Orçamento - Teresa Braida'!B9</f>
        <v>SERVIÇOS PRELIMINARES</v>
      </c>
      <c r="C8" s="95" t="n">
        <f aca="false">C10/$C$15</f>
        <v>0.321183751851548</v>
      </c>
      <c r="D8" s="96" t="n">
        <v>1</v>
      </c>
      <c r="E8" s="97"/>
      <c r="F8" s="97"/>
    </row>
    <row r="9" customFormat="false" ht="7.5" hidden="false" customHeight="true" outlineLevel="0" collapsed="false">
      <c r="A9" s="93"/>
      <c r="B9" s="94"/>
      <c r="C9" s="98"/>
      <c r="D9" s="99"/>
      <c r="E9" s="100"/>
      <c r="F9" s="100"/>
    </row>
    <row r="10" customFormat="false" ht="20.1" hidden="false" customHeight="true" outlineLevel="0" collapsed="false">
      <c r="A10" s="93"/>
      <c r="B10" s="94"/>
      <c r="C10" s="101" t="n">
        <f aca="false">'Orçamento - Teresa Braida'!I9</f>
        <v>53627.55</v>
      </c>
      <c r="D10" s="102" t="n">
        <f aca="false">D8*$C$10</f>
        <v>53627.55</v>
      </c>
      <c r="E10" s="103"/>
      <c r="F10" s="103"/>
    </row>
    <row r="11" customFormat="false" ht="15" hidden="false" customHeight="true" outlineLevel="0" collapsed="false">
      <c r="A11" s="93" t="n">
        <v>2</v>
      </c>
      <c r="B11" s="104" t="str">
        <f aca="false">'Orçamento - Teresa Braida'!B23</f>
        <v>PAVIMENTAÇÃO ASFÁLTICA E RECAPEAMENTO</v>
      </c>
      <c r="C11" s="98" t="n">
        <f aca="false">C13/$C$15</f>
        <v>0.678816248148452</v>
      </c>
      <c r="D11" s="105" t="n">
        <v>0.25</v>
      </c>
      <c r="E11" s="105" t="n">
        <v>0.5</v>
      </c>
      <c r="F11" s="105" t="n">
        <v>0.25</v>
      </c>
    </row>
    <row r="12" customFormat="false" ht="7.5" hidden="false" customHeight="true" outlineLevel="0" collapsed="false">
      <c r="A12" s="93"/>
      <c r="B12" s="104"/>
      <c r="C12" s="106"/>
      <c r="D12" s="99"/>
      <c r="E12" s="99"/>
      <c r="F12" s="99"/>
    </row>
    <row r="13" customFormat="false" ht="17.25" hidden="false" customHeight="true" outlineLevel="0" collapsed="false">
      <c r="A13" s="93"/>
      <c r="B13" s="104"/>
      <c r="C13" s="107" t="n">
        <f aca="false">'Orçamento - Teresa Braida'!I23</f>
        <v>113340.89</v>
      </c>
      <c r="D13" s="102" t="n">
        <f aca="false">D11*$C$13</f>
        <v>28335.2225</v>
      </c>
      <c r="E13" s="102" t="n">
        <f aca="false">E11*$C$13</f>
        <v>56670.445</v>
      </c>
      <c r="F13" s="102" t="n">
        <f aca="false">F11*$C$13</f>
        <v>28335.2225</v>
      </c>
    </row>
    <row r="14" customFormat="false" ht="5.25" hidden="false" customHeight="true" outlineLevel="0" collapsed="false">
      <c r="A14" s="108"/>
      <c r="B14" s="108"/>
      <c r="C14" s="108"/>
      <c r="D14" s="108"/>
      <c r="E14" s="108"/>
      <c r="F14" s="108"/>
    </row>
    <row r="15" customFormat="false" ht="22.5" hidden="false" customHeight="true" outlineLevel="0" collapsed="false">
      <c r="A15" s="109" t="s">
        <v>134</v>
      </c>
      <c r="B15" s="109"/>
      <c r="C15" s="109" t="n">
        <f aca="false">'Orçamento - Teresa Braida'!I45</f>
        <v>166968.44</v>
      </c>
      <c r="D15" s="110"/>
      <c r="E15" s="110"/>
      <c r="F15" s="110"/>
    </row>
    <row r="16" customFormat="false" ht="22.5" hidden="false" customHeight="true" outlineLevel="0" collapsed="false">
      <c r="A16" s="111" t="s">
        <v>135</v>
      </c>
      <c r="B16" s="111"/>
      <c r="C16" s="112" t="s">
        <v>136</v>
      </c>
      <c r="D16" s="113" t="n">
        <f aca="false">D13+D10</f>
        <v>81962.7725</v>
      </c>
      <c r="E16" s="113" t="n">
        <f aca="false">E13+E10</f>
        <v>56670.445</v>
      </c>
      <c r="F16" s="113" t="n">
        <f aca="false">F13+F10</f>
        <v>28335.2225</v>
      </c>
    </row>
    <row r="17" customFormat="false" ht="22.5" hidden="false" customHeight="true" outlineLevel="0" collapsed="false">
      <c r="A17" s="111"/>
      <c r="B17" s="111"/>
      <c r="C17" s="112" t="s">
        <v>137</v>
      </c>
      <c r="D17" s="113" t="n">
        <f aca="false">D16</f>
        <v>81962.7725</v>
      </c>
      <c r="E17" s="113" t="n">
        <f aca="false">E16+D17</f>
        <v>138633.2175</v>
      </c>
      <c r="F17" s="113" t="n">
        <f aca="false">F16+E17</f>
        <v>166968.44</v>
      </c>
    </row>
    <row r="18" customFormat="false" ht="22.5" hidden="false" customHeight="true" outlineLevel="0" collapsed="false">
      <c r="A18" s="114" t="s">
        <v>138</v>
      </c>
      <c r="B18" s="114"/>
      <c r="C18" s="112" t="s">
        <v>136</v>
      </c>
      <c r="D18" s="115" t="n">
        <f aca="false">D16/$C$15</f>
        <v>0.490887813888661</v>
      </c>
      <c r="E18" s="115" t="n">
        <f aca="false">E16/$C$15</f>
        <v>0.339408124074226</v>
      </c>
      <c r="F18" s="115" t="n">
        <f aca="false">F16/$C$15</f>
        <v>0.169704062037113</v>
      </c>
    </row>
    <row r="19" customFormat="false" ht="22.5" hidden="false" customHeight="true" outlineLevel="0" collapsed="false">
      <c r="A19" s="114"/>
      <c r="B19" s="114"/>
      <c r="C19" s="112" t="s">
        <v>137</v>
      </c>
      <c r="D19" s="115" t="n">
        <f aca="false">D18</f>
        <v>0.490887813888661</v>
      </c>
      <c r="E19" s="115" t="n">
        <f aca="false">D19+E18</f>
        <v>0.830295937962887</v>
      </c>
      <c r="F19" s="115" t="n">
        <f aca="false">E19+F18</f>
        <v>1</v>
      </c>
    </row>
    <row r="21" customFormat="false" ht="24.55" hidden="false" customHeight="true" outlineLevel="0" collapsed="false">
      <c r="A21" s="116" t="str">
        <f aca="false">'Orçamento - Teresa Braida'!A47</f>
        <v>Itatiba, 24 de Outubro de 2024</v>
      </c>
      <c r="B21" s="116"/>
      <c r="C21" s="116"/>
      <c r="D21" s="116"/>
      <c r="E21" s="116"/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</row>
    <row r="22" customFormat="false" ht="24.55" hidden="false" customHeight="true" outlineLevel="0" collapsed="false">
      <c r="A22" s="77" t="s">
        <v>122</v>
      </c>
      <c r="B22" s="77"/>
      <c r="C22" s="77"/>
      <c r="D22" s="77"/>
      <c r="E22" s="77"/>
      <c r="F22" s="7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</row>
    <row r="23" customFormat="false" ht="24.55" hidden="false" customHeight="true" outlineLevel="0" collapsed="false">
      <c r="A23" s="77" t="s">
        <v>123</v>
      </c>
      <c r="B23" s="77"/>
      <c r="C23" s="77"/>
      <c r="D23" s="77"/>
      <c r="E23" s="77"/>
      <c r="F23" s="7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</row>
    <row r="24" customFormat="false" ht="14.65" hidden="false" customHeight="false" outlineLevel="0" collapsed="false">
      <c r="A24" s="118"/>
      <c r="B24" s="118"/>
      <c r="C24" s="118"/>
      <c r="D24" s="118"/>
      <c r="E24" s="118"/>
      <c r="F24" s="118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</row>
    <row r="25" customFormat="false" ht="14.65" hidden="false" customHeight="false" outlineLevel="0" collapsed="false">
      <c r="A25" s="119"/>
      <c r="B25" s="119"/>
      <c r="C25" s="119"/>
      <c r="D25" s="119"/>
      <c r="E25" s="119"/>
      <c r="F25" s="119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</row>
    <row r="26" customFormat="false" ht="14.65" hidden="false" customHeight="false" outlineLevel="0" collapsed="false">
      <c r="A26" s="119"/>
      <c r="B26" s="119"/>
      <c r="C26" s="120"/>
      <c r="D26" s="121"/>
      <c r="E26" s="121"/>
      <c r="F26" s="122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</row>
    <row r="27" customFormat="false" ht="14.65" hidden="false" customHeight="false" outlineLevel="0" collapsed="false">
      <c r="A27" s="119"/>
      <c r="B27" s="119"/>
      <c r="C27" s="120"/>
      <c r="D27" s="121"/>
      <c r="E27" s="121"/>
      <c r="F27" s="122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</row>
  </sheetData>
  <mergeCells count="21">
    <mergeCell ref="A1:B3"/>
    <mergeCell ref="C1:F1"/>
    <mergeCell ref="C3:F3"/>
    <mergeCell ref="C4:F4"/>
    <mergeCell ref="A5:F5"/>
    <mergeCell ref="A6:A7"/>
    <mergeCell ref="B6:B7"/>
    <mergeCell ref="A8:A10"/>
    <mergeCell ref="B8:B10"/>
    <mergeCell ref="A11:A13"/>
    <mergeCell ref="B11:B13"/>
    <mergeCell ref="A14:F14"/>
    <mergeCell ref="A15:B15"/>
    <mergeCell ref="D15:F15"/>
    <mergeCell ref="A16:B17"/>
    <mergeCell ref="A18:B19"/>
    <mergeCell ref="A21:F21"/>
    <mergeCell ref="A22:F22"/>
    <mergeCell ref="A23:F23"/>
    <mergeCell ref="A24:F24"/>
    <mergeCell ref="A25:F25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32"/>
  <sheetViews>
    <sheetView showFormulas="false" showGridLines="true" showRowColHeaders="true" showZeros="fals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46.89"/>
  </cols>
  <sheetData>
    <row r="1" customFormat="false" ht="14.65" hidden="false" customHeight="false" outlineLevel="0" collapsed="false">
      <c r="A1" s="123" t="s">
        <v>139</v>
      </c>
      <c r="B1" s="123"/>
      <c r="C1" s="123"/>
      <c r="D1" s="123"/>
      <c r="E1" s="123"/>
    </row>
    <row r="2" customFormat="false" ht="27.7" hidden="false" customHeight="true" outlineLevel="0" collapsed="false">
      <c r="A2" s="124" t="str">
        <f aca="false">'Orçamento - Teresa Braida'!D1</f>
        <v>OBJETO: CONTRATAÇÃO DE EMPRESA ESPECIALIZADA EM MÃO DE OBRA, COM FORNECIMENTO DE MATERIAIS, PARA REFORMA E AMPLIAÇÃO DE PRÉDIOS PÚBLICOS</v>
      </c>
      <c r="B2" s="124"/>
      <c r="C2" s="124"/>
      <c r="D2" s="124"/>
      <c r="E2" s="124"/>
    </row>
    <row r="3" customFormat="false" ht="28.4" hidden="false" customHeight="true" outlineLevel="0" collapsed="false">
      <c r="A3" s="124"/>
      <c r="B3" s="124"/>
      <c r="C3" s="124"/>
      <c r="D3" s="124"/>
      <c r="E3" s="124"/>
    </row>
    <row r="4" customFormat="false" ht="14.65" hidden="false" customHeight="false" outlineLevel="0" collapsed="false">
      <c r="A4" s="125"/>
      <c r="B4" s="125"/>
      <c r="C4" s="125"/>
      <c r="D4" s="125"/>
      <c r="E4" s="125"/>
    </row>
    <row r="5" customFormat="false" ht="25.35" hidden="false" customHeight="true" outlineLevel="0" collapsed="false">
      <c r="A5" s="126" t="s">
        <v>140</v>
      </c>
      <c r="B5" s="126"/>
      <c r="C5" s="126"/>
      <c r="D5" s="126"/>
      <c r="E5" s="127" t="n">
        <v>0.5</v>
      </c>
    </row>
    <row r="6" customFormat="false" ht="14.65" hidden="false" customHeight="true" outlineLevel="0" collapsed="false">
      <c r="A6" s="126" t="s">
        <v>141</v>
      </c>
      <c r="B6" s="126"/>
      <c r="C6" s="126"/>
      <c r="D6" s="126"/>
      <c r="E6" s="127" t="n">
        <v>0.05</v>
      </c>
    </row>
    <row r="7" customFormat="false" ht="14.65" hidden="false" customHeight="false" outlineLevel="0" collapsed="false">
      <c r="E7" s="128"/>
    </row>
    <row r="8" customFormat="false" ht="15.8" hidden="false" customHeight="false" outlineLevel="0" collapsed="false">
      <c r="B8" s="129" t="s">
        <v>142</v>
      </c>
      <c r="C8" s="129"/>
      <c r="D8" s="130"/>
      <c r="E8" s="131"/>
    </row>
    <row r="9" customFormat="false" ht="14.65" hidden="false" customHeight="false" outlineLevel="0" collapsed="false">
      <c r="E9" s="128"/>
    </row>
    <row r="10" customFormat="false" ht="15.8" hidden="false" customHeight="false" outlineLevel="0" collapsed="false">
      <c r="A10" s="132"/>
      <c r="B10" s="133" t="s">
        <v>143</v>
      </c>
      <c r="C10" s="133" t="s">
        <v>144</v>
      </c>
      <c r="D10" s="134" t="s">
        <v>145</v>
      </c>
      <c r="E10" s="135" t="s">
        <v>146</v>
      </c>
    </row>
    <row r="11" customFormat="false" ht="43.25" hidden="false" customHeight="false" outlineLevel="0" collapsed="false">
      <c r="A11" s="132"/>
      <c r="B11" s="133"/>
      <c r="C11" s="133"/>
      <c r="D11" s="134"/>
      <c r="E11" s="136" t="s">
        <v>147</v>
      </c>
    </row>
    <row r="12" customFormat="false" ht="15.8" hidden="false" customHeight="false" outlineLevel="0" collapsed="false">
      <c r="A12" s="132"/>
      <c r="B12" s="137" t="s">
        <v>15</v>
      </c>
      <c r="C12" s="138" t="s">
        <v>148</v>
      </c>
      <c r="D12" s="139" t="s">
        <v>149</v>
      </c>
      <c r="E12" s="140" t="n">
        <v>0.0425</v>
      </c>
    </row>
    <row r="13" customFormat="false" ht="15.8" hidden="false" customHeight="false" outlineLevel="0" collapsed="false">
      <c r="A13" s="132"/>
      <c r="B13" s="137" t="s">
        <v>46</v>
      </c>
      <c r="C13" s="138" t="s">
        <v>150</v>
      </c>
      <c r="D13" s="141" t="s">
        <v>151</v>
      </c>
      <c r="E13" s="140" t="n">
        <v>0.009</v>
      </c>
    </row>
    <row r="14" customFormat="false" ht="15.8" hidden="false" customHeight="false" outlineLevel="0" collapsed="false">
      <c r="A14" s="132"/>
      <c r="B14" s="137" t="s">
        <v>152</v>
      </c>
      <c r="C14" s="138" t="s">
        <v>153</v>
      </c>
      <c r="D14" s="141" t="s">
        <v>154</v>
      </c>
      <c r="E14" s="140" t="n">
        <v>0.0117</v>
      </c>
    </row>
    <row r="15" customFormat="false" ht="15.8" hidden="false" customHeight="false" outlineLevel="0" collapsed="false">
      <c r="A15" s="132"/>
      <c r="B15" s="137" t="s">
        <v>155</v>
      </c>
      <c r="C15" s="138" t="s">
        <v>156</v>
      </c>
      <c r="D15" s="141" t="s">
        <v>157</v>
      </c>
      <c r="E15" s="140" t="n">
        <v>0.0119</v>
      </c>
    </row>
    <row r="16" customFormat="false" ht="15.8" hidden="false" customHeight="false" outlineLevel="0" collapsed="false">
      <c r="A16" s="132"/>
      <c r="B16" s="137" t="s">
        <v>158</v>
      </c>
      <c r="C16" s="138" t="s">
        <v>159</v>
      </c>
      <c r="D16" s="141" t="s">
        <v>160</v>
      </c>
      <c r="E16" s="140" t="n">
        <v>0.073</v>
      </c>
    </row>
    <row r="17" customFormat="false" ht="29.85" hidden="false" customHeight="false" outlineLevel="0" collapsed="false">
      <c r="A17" s="132"/>
      <c r="B17" s="137" t="s">
        <v>161</v>
      </c>
      <c r="C17" s="142" t="s">
        <v>162</v>
      </c>
      <c r="D17" s="141" t="s">
        <v>163</v>
      </c>
      <c r="E17" s="140" t="n">
        <v>0.0365</v>
      </c>
    </row>
    <row r="18" customFormat="false" ht="15.8" hidden="false" customHeight="false" outlineLevel="0" collapsed="false">
      <c r="A18" s="132"/>
      <c r="B18" s="137" t="s">
        <v>164</v>
      </c>
      <c r="C18" s="138" t="s">
        <v>165</v>
      </c>
      <c r="D18" s="141" t="s">
        <v>166</v>
      </c>
      <c r="E18" s="140" t="n">
        <v>0.025</v>
      </c>
    </row>
    <row r="19" customFormat="false" ht="29.85" hidden="false" customHeight="false" outlineLevel="0" collapsed="false">
      <c r="A19" s="143"/>
      <c r="B19" s="137" t="s">
        <v>167</v>
      </c>
      <c r="C19" s="142" t="s">
        <v>168</v>
      </c>
      <c r="D19" s="144" t="s">
        <v>169</v>
      </c>
      <c r="E19" s="140" t="n">
        <v>0</v>
      </c>
    </row>
    <row r="20" customFormat="false" ht="15.8" hidden="false" customHeight="false" outlineLevel="0" collapsed="false">
      <c r="A20" s="132"/>
      <c r="B20" s="145" t="s">
        <v>170</v>
      </c>
      <c r="C20" s="146" t="s">
        <v>171</v>
      </c>
      <c r="D20" s="147"/>
      <c r="E20" s="148" t="n">
        <f aca="false">(((1+E12+E13+E14)*(1+E15)*(1+E16))/(1-E17-E18-E19))-1</f>
        <v>0.230036528332445</v>
      </c>
    </row>
    <row r="21" customFormat="false" ht="15.8" hidden="false" customHeight="false" outlineLevel="0" collapsed="false">
      <c r="A21" s="132"/>
      <c r="B21" s="132"/>
      <c r="C21" s="132"/>
      <c r="D21" s="132"/>
      <c r="E21" s="149"/>
    </row>
    <row r="22" customFormat="false" ht="15.8" hidden="false" customHeight="false" outlineLevel="0" collapsed="false">
      <c r="A22" s="132"/>
      <c r="B22" s="132"/>
      <c r="C22" s="132"/>
      <c r="D22" s="132"/>
      <c r="E22" s="149"/>
    </row>
    <row r="23" customFormat="false" ht="15.8" hidden="false" customHeight="false" outlineLevel="0" collapsed="false">
      <c r="A23" s="150" t="s">
        <v>172</v>
      </c>
      <c r="B23" s="150"/>
      <c r="C23" s="150"/>
      <c r="D23" s="150"/>
      <c r="E23" s="150"/>
    </row>
    <row r="24" customFormat="false" ht="14.65" hidden="false" customHeight="false" outlineLevel="0" collapsed="false">
      <c r="E24" s="128"/>
    </row>
    <row r="25" customFormat="false" ht="15.8" hidden="false" customHeight="false" outlineLevel="0" collapsed="false">
      <c r="A25" s="151" t="str">
        <f aca="false">'Cronograma - Teresa Braida'!A21</f>
        <v>Itatiba, 24 de Outubro de 2024</v>
      </c>
      <c r="B25" s="151"/>
      <c r="C25" s="151"/>
      <c r="D25" s="151"/>
      <c r="E25" s="151"/>
    </row>
    <row r="26" customFormat="false" ht="15.8" hidden="false" customHeight="false" outlineLevel="0" collapsed="false">
      <c r="A26" s="152"/>
      <c r="B26" s="152"/>
      <c r="C26" s="152"/>
      <c r="D26" s="152"/>
      <c r="E26" s="152"/>
    </row>
    <row r="27" customFormat="false" ht="15.8" hidden="false" customHeight="false" outlineLevel="0" collapsed="false">
      <c r="A27" s="152"/>
      <c r="B27" s="152"/>
      <c r="C27" s="152"/>
      <c r="D27" s="152"/>
      <c r="E27" s="152"/>
    </row>
    <row r="28" customFormat="false" ht="15.8" hidden="false" customHeight="false" outlineLevel="0" collapsed="false">
      <c r="A28" s="153"/>
      <c r="B28" s="153"/>
      <c r="C28" s="154"/>
      <c r="D28" s="153"/>
      <c r="E28" s="153"/>
    </row>
    <row r="29" customFormat="false" ht="15.8" hidden="false" customHeight="false" outlineLevel="0" collapsed="false">
      <c r="A29" s="153"/>
      <c r="B29" s="152"/>
      <c r="C29" s="152"/>
      <c r="D29" s="152"/>
      <c r="E29" s="152"/>
    </row>
    <row r="30" customFormat="false" ht="15.8" hidden="false" customHeight="false" outlineLevel="0" collapsed="false">
      <c r="A30" s="153"/>
      <c r="B30" s="152"/>
      <c r="C30" s="152"/>
      <c r="D30" s="152"/>
      <c r="E30" s="152"/>
    </row>
    <row r="31" customFormat="false" ht="14.65" hidden="false" customHeight="false" outlineLevel="0" collapsed="false">
      <c r="B31" s="155"/>
      <c r="C31" s="155"/>
      <c r="D31" s="155"/>
      <c r="E31" s="155"/>
    </row>
    <row r="32" customFormat="false" ht="14.65" hidden="false" customHeight="false" outlineLevel="0" collapsed="false">
      <c r="E32" s="128"/>
    </row>
  </sheetData>
  <mergeCells count="13">
    <mergeCell ref="A1:E1"/>
    <mergeCell ref="A2:E3"/>
    <mergeCell ref="A4:E4"/>
    <mergeCell ref="A5:D5"/>
    <mergeCell ref="A6:D6"/>
    <mergeCell ref="B10:B11"/>
    <mergeCell ref="C10:C11"/>
    <mergeCell ref="D10:D11"/>
    <mergeCell ref="A23:E23"/>
    <mergeCell ref="A25:E25"/>
    <mergeCell ref="B29:E29"/>
    <mergeCell ref="B30:E30"/>
    <mergeCell ref="B31:E31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4320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2021-10-18T08:08:48Z</dcterms:created>
  <dc:creator/>
  <dc:description/>
  <dc:language>pt-BR</dc:language>
  <cp:lastModifiedBy/>
  <cp:lastPrinted>2024-10-24T08:01:24Z</cp:lastPrinted>
  <dcterms:modified xsi:type="dcterms:W3CDTF">2024-10-24T08:01:31Z</dcterms:modified>
  <cp:revision>225</cp:revision>
  <dc:subject/>
  <dc:title/>
</cp:coreProperties>
</file>