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N:\Editais\2024\Concorrência 2024\CP 13-2024 - GARAGEM\CP 13-2 - II\"/>
    </mc:Choice>
  </mc:AlternateContent>
  <xr:revisionPtr revIDLastSave="0" documentId="13_ncr:1_{E0CE7E7E-03E9-44C6-B4F1-D9483525186C}" xr6:coauthVersionLast="47" xr6:coauthVersionMax="47" xr10:uidLastSave="{00000000-0000-0000-0000-000000000000}"/>
  <bookViews>
    <workbookView xWindow="-120" yWindow="-120" windowWidth="24240" windowHeight="13020" tabRatio="500" activeTab="1" xr2:uid="{00000000-000D-0000-FFFF-FFFF00000000}"/>
  </bookViews>
  <sheets>
    <sheet name="ORÇAMENTO" sheetId="2" r:id="rId1"/>
    <sheet name="Cronograma basico" sheetId="4" r:id="rId2"/>
    <sheet name="COMPOSIÇÃO SAO" sheetId="1" r:id="rId3"/>
    <sheet name="Composição Abrigo de Gás 2 boti" sheetId="3" r:id="rId4"/>
  </sheets>
  <definedNames>
    <definedName name="_xlnm.Print_Titles" localSheetId="1">'Cronograma basico'!$7:$7</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F28" i="3" l="1"/>
  <c r="F27" i="3"/>
  <c r="F26" i="3"/>
  <c r="F25" i="3"/>
  <c r="F24" i="3"/>
  <c r="F23" i="3"/>
  <c r="F22" i="3"/>
  <c r="F21" i="3"/>
  <c r="F20" i="3"/>
  <c r="F19" i="3"/>
  <c r="F18" i="3"/>
  <c r="F17" i="3"/>
  <c r="F16" i="3"/>
  <c r="F15" i="3"/>
  <c r="F14" i="3"/>
  <c r="F13" i="3"/>
  <c r="F12" i="3"/>
  <c r="F11" i="3"/>
  <c r="F32" i="3" s="1"/>
  <c r="F10" i="3"/>
  <c r="F9" i="3"/>
  <c r="F8" i="3"/>
  <c r="F7" i="3"/>
  <c r="F6" i="3"/>
  <c r="F5" i="3"/>
  <c r="F4" i="3"/>
  <c r="F3" i="3"/>
  <c r="F30" i="3" s="1"/>
  <c r="H410" i="2"/>
  <c r="I409" i="2"/>
  <c r="H409" i="2"/>
  <c r="H408" i="2"/>
  <c r="I408" i="2" s="1"/>
  <c r="I407" i="2"/>
  <c r="H407" i="2"/>
  <c r="H406" i="2"/>
  <c r="I406" i="2" s="1"/>
  <c r="I405" i="2"/>
  <c r="H405" i="2"/>
  <c r="H404" i="2"/>
  <c r="I404" i="2" s="1"/>
  <c r="I403" i="2"/>
  <c r="H403" i="2"/>
  <c r="H402" i="2"/>
  <c r="I402" i="2" s="1"/>
  <c r="I401" i="2"/>
  <c r="H401" i="2"/>
  <c r="H399" i="2"/>
  <c r="I398" i="2"/>
  <c r="H398" i="2"/>
  <c r="H397" i="2"/>
  <c r="F397" i="2"/>
  <c r="I397" i="2" s="1"/>
  <c r="I396" i="2"/>
  <c r="H396" i="2"/>
  <c r="H395" i="2"/>
  <c r="I395" i="2" s="1"/>
  <c r="I394" i="2"/>
  <c r="H394" i="2"/>
  <c r="H393" i="2"/>
  <c r="I393" i="2" s="1"/>
  <c r="I392" i="2"/>
  <c r="H392" i="2"/>
  <c r="H391" i="2"/>
  <c r="I391" i="2" s="1"/>
  <c r="H390" i="2"/>
  <c r="F390" i="2"/>
  <c r="I390" i="2" s="1"/>
  <c r="I389" i="2"/>
  <c r="H389" i="2"/>
  <c r="H388" i="2"/>
  <c r="I388" i="2" s="1"/>
  <c r="I387" i="2"/>
  <c r="H387" i="2"/>
  <c r="H386" i="2"/>
  <c r="I386" i="2" s="1"/>
  <c r="I385" i="2"/>
  <c r="H385" i="2"/>
  <c r="H384" i="2"/>
  <c r="I384" i="2" s="1"/>
  <c r="I383" i="2"/>
  <c r="H383" i="2"/>
  <c r="H382" i="2"/>
  <c r="I382" i="2" s="1"/>
  <c r="I381" i="2"/>
  <c r="H381" i="2"/>
  <c r="H380" i="2"/>
  <c r="I380" i="2" s="1"/>
  <c r="I379" i="2"/>
  <c r="H379" i="2"/>
  <c r="H378" i="2"/>
  <c r="I378" i="2" s="1"/>
  <c r="I377" i="2"/>
  <c r="H377" i="2"/>
  <c r="H376" i="2"/>
  <c r="I376" i="2" s="1"/>
  <c r="I375" i="2"/>
  <c r="H375" i="2"/>
  <c r="H374" i="2"/>
  <c r="I374" i="2" s="1"/>
  <c r="I373" i="2"/>
  <c r="H373" i="2"/>
  <c r="F373" i="2"/>
  <c r="H372" i="2"/>
  <c r="I372" i="2" s="1"/>
  <c r="F372" i="2"/>
  <c r="H371" i="2"/>
  <c r="I371" i="2" s="1"/>
  <c r="I370" i="2"/>
  <c r="H370" i="2"/>
  <c r="F370" i="2"/>
  <c r="H369" i="2"/>
  <c r="I369" i="2" s="1"/>
  <c r="I368" i="2"/>
  <c r="H368" i="2"/>
  <c r="H367" i="2"/>
  <c r="I367" i="2" s="1"/>
  <c r="F367" i="2"/>
  <c r="H366" i="2"/>
  <c r="I366" i="2" s="1"/>
  <c r="I365" i="2"/>
  <c r="H365" i="2"/>
  <c r="H364" i="2"/>
  <c r="I364" i="2" s="1"/>
  <c r="I363" i="2"/>
  <c r="H363" i="2"/>
  <c r="H362" i="2"/>
  <c r="I362" i="2" s="1"/>
  <c r="I361" i="2"/>
  <c r="H361" i="2"/>
  <c r="H360" i="2"/>
  <c r="I360" i="2" s="1"/>
  <c r="I359" i="2"/>
  <c r="H359" i="2"/>
  <c r="H357" i="2"/>
  <c r="I356" i="2"/>
  <c r="H356" i="2"/>
  <c r="H355" i="2"/>
  <c r="I355" i="2" s="1"/>
  <c r="I354" i="2"/>
  <c r="H354" i="2"/>
  <c r="H353" i="2"/>
  <c r="I353" i="2" s="1"/>
  <c r="I352" i="2"/>
  <c r="H352" i="2"/>
  <c r="H351" i="2"/>
  <c r="I351" i="2" s="1"/>
  <c r="I350" i="2"/>
  <c r="H350" i="2"/>
  <c r="H349" i="2"/>
  <c r="I349" i="2" s="1"/>
  <c r="I348" i="2"/>
  <c r="H348" i="2"/>
  <c r="H347" i="2"/>
  <c r="I347" i="2" s="1"/>
  <c r="I346" i="2"/>
  <c r="H346" i="2"/>
  <c r="H345" i="2"/>
  <c r="I345" i="2" s="1"/>
  <c r="I344" i="2"/>
  <c r="H344" i="2"/>
  <c r="H343" i="2"/>
  <c r="I343" i="2" s="1"/>
  <c r="I342" i="2"/>
  <c r="H342" i="2"/>
  <c r="H341" i="2"/>
  <c r="I341" i="2" s="1"/>
  <c r="I340" i="2"/>
  <c r="H340" i="2"/>
  <c r="H339" i="2"/>
  <c r="I339" i="2" s="1"/>
  <c r="I338" i="2"/>
  <c r="H338" i="2"/>
  <c r="H337" i="2"/>
  <c r="I337" i="2" s="1"/>
  <c r="I336" i="2"/>
  <c r="H336" i="2"/>
  <c r="H335" i="2"/>
  <c r="I335" i="2" s="1"/>
  <c r="I334" i="2"/>
  <c r="H334" i="2"/>
  <c r="H333" i="2"/>
  <c r="I333" i="2" s="1"/>
  <c r="I332" i="2"/>
  <c r="H332" i="2"/>
  <c r="H331" i="2"/>
  <c r="I331" i="2" s="1"/>
  <c r="I330" i="2"/>
  <c r="H330" i="2"/>
  <c r="H329" i="2"/>
  <c r="I329" i="2" s="1"/>
  <c r="I328" i="2"/>
  <c r="H328" i="2"/>
  <c r="H327" i="2"/>
  <c r="I327" i="2" s="1"/>
  <c r="I326" i="2"/>
  <c r="H326" i="2"/>
  <c r="H325" i="2"/>
  <c r="I325" i="2" s="1"/>
  <c r="I324" i="2"/>
  <c r="H324" i="2"/>
  <c r="H323" i="2"/>
  <c r="I323" i="2" s="1"/>
  <c r="I322" i="2"/>
  <c r="H322" i="2"/>
  <c r="H321" i="2"/>
  <c r="I321" i="2" s="1"/>
  <c r="I320" i="2"/>
  <c r="H320" i="2"/>
  <c r="H319" i="2"/>
  <c r="I319" i="2" s="1"/>
  <c r="I318" i="2"/>
  <c r="H318" i="2"/>
  <c r="H317" i="2"/>
  <c r="I317" i="2" s="1"/>
  <c r="I316" i="2"/>
  <c r="H316" i="2"/>
  <c r="H315" i="2"/>
  <c r="I315" i="2" s="1"/>
  <c r="I314" i="2"/>
  <c r="H314" i="2"/>
  <c r="H312" i="2"/>
  <c r="I311" i="2"/>
  <c r="H311" i="2"/>
  <c r="H310" i="2"/>
  <c r="I310" i="2" s="1"/>
  <c r="I309" i="2"/>
  <c r="H309" i="2"/>
  <c r="H308" i="2"/>
  <c r="I308" i="2" s="1"/>
  <c r="I307" i="2"/>
  <c r="H307" i="2"/>
  <c r="H306" i="2"/>
  <c r="I306" i="2" s="1"/>
  <c r="I305" i="2"/>
  <c r="H305" i="2"/>
  <c r="H304" i="2"/>
  <c r="I304" i="2" s="1"/>
  <c r="I303" i="2"/>
  <c r="H303" i="2"/>
  <c r="H302" i="2"/>
  <c r="I302" i="2" s="1"/>
  <c r="H301" i="2"/>
  <c r="I301" i="2" s="1"/>
  <c r="H300" i="2"/>
  <c r="I300" i="2" s="1"/>
  <c r="H299" i="2"/>
  <c r="I299" i="2" s="1"/>
  <c r="H298" i="2"/>
  <c r="I298" i="2" s="1"/>
  <c r="I297" i="2"/>
  <c r="H297" i="2"/>
  <c r="H296" i="2"/>
  <c r="I296" i="2" s="1"/>
  <c r="H295" i="2"/>
  <c r="I295" i="2" s="1"/>
  <c r="H294" i="2"/>
  <c r="I294" i="2" s="1"/>
  <c r="H293" i="2"/>
  <c r="I293" i="2" s="1"/>
  <c r="F293" i="2"/>
  <c r="H291" i="2"/>
  <c r="I290" i="2"/>
  <c r="H290" i="2"/>
  <c r="H289" i="2"/>
  <c r="F289" i="2"/>
  <c r="I289" i="2" s="1"/>
  <c r="H288" i="2"/>
  <c r="I288" i="2" s="1"/>
  <c r="H287" i="2"/>
  <c r="I287" i="2" s="1"/>
  <c r="H286" i="2"/>
  <c r="I286" i="2" s="1"/>
  <c r="I285" i="2"/>
  <c r="H285" i="2"/>
  <c r="H284" i="2"/>
  <c r="I284" i="2" s="1"/>
  <c r="H283" i="2"/>
  <c r="I283" i="2" s="1"/>
  <c r="H282" i="2"/>
  <c r="I282" i="2" s="1"/>
  <c r="H281" i="2"/>
  <c r="I281" i="2" s="1"/>
  <c r="H280" i="2"/>
  <c r="I280" i="2" s="1"/>
  <c r="H279" i="2"/>
  <c r="I279" i="2" s="1"/>
  <c r="H278" i="2"/>
  <c r="I278" i="2" s="1"/>
  <c r="I277" i="2"/>
  <c r="H277" i="2"/>
  <c r="H276" i="2"/>
  <c r="I276" i="2" s="1"/>
  <c r="I275" i="2"/>
  <c r="H275" i="2"/>
  <c r="H274" i="2"/>
  <c r="I274" i="2" s="1"/>
  <c r="H273" i="2"/>
  <c r="I273" i="2" s="1"/>
  <c r="H272" i="2"/>
  <c r="I272" i="2" s="1"/>
  <c r="H271" i="2"/>
  <c r="I271" i="2" s="1"/>
  <c r="H270" i="2"/>
  <c r="I270" i="2" s="1"/>
  <c r="I269" i="2"/>
  <c r="H269" i="2"/>
  <c r="H268" i="2"/>
  <c r="I268" i="2" s="1"/>
  <c r="H267" i="2"/>
  <c r="I267" i="2" s="1"/>
  <c r="H266" i="2"/>
  <c r="I266" i="2" s="1"/>
  <c r="H265" i="2"/>
  <c r="I265" i="2" s="1"/>
  <c r="H264" i="2"/>
  <c r="I264" i="2" s="1"/>
  <c r="H263" i="2"/>
  <c r="I263" i="2" s="1"/>
  <c r="H262" i="2"/>
  <c r="I262" i="2" s="1"/>
  <c r="I261" i="2"/>
  <c r="H261" i="2"/>
  <c r="H260" i="2"/>
  <c r="I260" i="2" s="1"/>
  <c r="I259" i="2"/>
  <c r="H259" i="2"/>
  <c r="H258" i="2"/>
  <c r="I258" i="2" s="1"/>
  <c r="H257" i="2"/>
  <c r="I257" i="2" s="1"/>
  <c r="H256" i="2"/>
  <c r="I256" i="2" s="1"/>
  <c r="H255" i="2"/>
  <c r="I255" i="2" s="1"/>
  <c r="H254" i="2"/>
  <c r="I254" i="2" s="1"/>
  <c r="I253" i="2"/>
  <c r="H253" i="2"/>
  <c r="H252" i="2"/>
  <c r="I252" i="2" s="1"/>
  <c r="H251" i="2"/>
  <c r="I251" i="2" s="1"/>
  <c r="H250" i="2"/>
  <c r="I250" i="2" s="1"/>
  <c r="H249" i="2"/>
  <c r="I249" i="2" s="1"/>
  <c r="H248" i="2"/>
  <c r="I248" i="2" s="1"/>
  <c r="H247" i="2"/>
  <c r="I247" i="2" s="1"/>
  <c r="H246" i="2"/>
  <c r="I246" i="2" s="1"/>
  <c r="I245" i="2"/>
  <c r="H245" i="2"/>
  <c r="H244" i="2"/>
  <c r="I244" i="2" s="1"/>
  <c r="I243" i="2"/>
  <c r="H243" i="2"/>
  <c r="H242" i="2"/>
  <c r="I242" i="2" s="1"/>
  <c r="H241" i="2"/>
  <c r="I241" i="2" s="1"/>
  <c r="H240" i="2"/>
  <c r="I240" i="2" s="1"/>
  <c r="H239" i="2"/>
  <c r="I239" i="2" s="1"/>
  <c r="H238" i="2"/>
  <c r="I238" i="2" s="1"/>
  <c r="I237" i="2"/>
  <c r="H237" i="2"/>
  <c r="H236" i="2"/>
  <c r="I236" i="2" s="1"/>
  <c r="H235" i="2"/>
  <c r="I235" i="2" s="1"/>
  <c r="H234" i="2"/>
  <c r="I234" i="2" s="1"/>
  <c r="H233" i="2"/>
  <c r="I233" i="2" s="1"/>
  <c r="H232" i="2"/>
  <c r="I232" i="2" s="1"/>
  <c r="H231" i="2"/>
  <c r="I231" i="2" s="1"/>
  <c r="H230" i="2"/>
  <c r="I230" i="2" s="1"/>
  <c r="I229" i="2"/>
  <c r="H229" i="2"/>
  <c r="H228" i="2"/>
  <c r="I228" i="2" s="1"/>
  <c r="I227" i="2"/>
  <c r="H227" i="2"/>
  <c r="H226" i="2"/>
  <c r="I226" i="2" s="1"/>
  <c r="H225" i="2"/>
  <c r="I225" i="2" s="1"/>
  <c r="H224" i="2"/>
  <c r="I224" i="2" s="1"/>
  <c r="H223" i="2"/>
  <c r="I223" i="2" s="1"/>
  <c r="H222" i="2"/>
  <c r="I222" i="2" s="1"/>
  <c r="F222" i="2"/>
  <c r="H221" i="2"/>
  <c r="I221" i="2" s="1"/>
  <c r="H220" i="2"/>
  <c r="I219" i="2"/>
  <c r="H219" i="2"/>
  <c r="H218" i="2"/>
  <c r="F218" i="2"/>
  <c r="I217" i="2"/>
  <c r="H217" i="2"/>
  <c r="H216" i="2"/>
  <c r="I216" i="2" s="1"/>
  <c r="I215" i="2"/>
  <c r="H215" i="2"/>
  <c r="H214" i="2"/>
  <c r="I214" i="2" s="1"/>
  <c r="I213" i="2"/>
  <c r="H213" i="2"/>
  <c r="H211" i="2"/>
  <c r="I210" i="2"/>
  <c r="H210" i="2"/>
  <c r="G209" i="2"/>
  <c r="H209" i="2" s="1"/>
  <c r="I209" i="2" s="1"/>
  <c r="H208" i="2"/>
  <c r="I208" i="2" s="1"/>
  <c r="H207" i="2"/>
  <c r="I207" i="2" s="1"/>
  <c r="H206" i="2"/>
  <c r="I206" i="2" s="1"/>
  <c r="H205" i="2"/>
  <c r="I205" i="2" s="1"/>
  <c r="H202" i="2"/>
  <c r="I202" i="2" s="1"/>
  <c r="I201" i="2"/>
  <c r="H201" i="2"/>
  <c r="H200" i="2"/>
  <c r="I200" i="2" s="1"/>
  <c r="I199" i="2"/>
  <c r="H199" i="2"/>
  <c r="H198" i="2"/>
  <c r="I198" i="2" s="1"/>
  <c r="I197" i="2"/>
  <c r="H197" i="2"/>
  <c r="H196" i="2"/>
  <c r="I196" i="2" s="1"/>
  <c r="I195" i="2"/>
  <c r="H195" i="2"/>
  <c r="H192" i="2"/>
  <c r="I192" i="2" s="1"/>
  <c r="H191" i="2"/>
  <c r="I191" i="2" s="1"/>
  <c r="H190" i="2"/>
  <c r="I190" i="2" s="1"/>
  <c r="H189" i="2"/>
  <c r="I189" i="2" s="1"/>
  <c r="H188" i="2"/>
  <c r="I188" i="2" s="1"/>
  <c r="H187" i="2"/>
  <c r="I187" i="2" s="1"/>
  <c r="I186" i="2"/>
  <c r="H186" i="2"/>
  <c r="H185" i="2"/>
  <c r="I185" i="2" s="1"/>
  <c r="H184" i="2"/>
  <c r="I184" i="2" s="1"/>
  <c r="H183" i="2"/>
  <c r="I183" i="2" s="1"/>
  <c r="H182" i="2"/>
  <c r="I182" i="2" s="1"/>
  <c r="H181" i="2"/>
  <c r="I181" i="2" s="1"/>
  <c r="H180" i="2"/>
  <c r="I180" i="2" s="1"/>
  <c r="H179" i="2"/>
  <c r="I179" i="2" s="1"/>
  <c r="I178" i="2"/>
  <c r="H178" i="2"/>
  <c r="H177" i="2"/>
  <c r="I177" i="2" s="1"/>
  <c r="H176" i="2"/>
  <c r="I176" i="2" s="1"/>
  <c r="H175" i="2"/>
  <c r="I175" i="2" s="1"/>
  <c r="H174" i="2"/>
  <c r="I174" i="2" s="1"/>
  <c r="H173" i="2"/>
  <c r="I173" i="2" s="1"/>
  <c r="H172" i="2"/>
  <c r="I172" i="2" s="1"/>
  <c r="H171" i="2"/>
  <c r="I171" i="2" s="1"/>
  <c r="I170" i="2"/>
  <c r="H170" i="2"/>
  <c r="H169" i="2"/>
  <c r="I169" i="2" s="1"/>
  <c r="H168" i="2"/>
  <c r="I168" i="2" s="1"/>
  <c r="H167" i="2"/>
  <c r="I167" i="2" s="1"/>
  <c r="H166" i="2"/>
  <c r="I166" i="2" s="1"/>
  <c r="H165" i="2"/>
  <c r="I165" i="2" s="1"/>
  <c r="H164" i="2"/>
  <c r="I164" i="2" s="1"/>
  <c r="H163" i="2"/>
  <c r="I163" i="2" s="1"/>
  <c r="I162" i="2"/>
  <c r="H162" i="2"/>
  <c r="H161" i="2"/>
  <c r="I161" i="2" s="1"/>
  <c r="H160" i="2"/>
  <c r="I160" i="2" s="1"/>
  <c r="H159" i="2"/>
  <c r="I159" i="2" s="1"/>
  <c r="H158" i="2"/>
  <c r="I158" i="2" s="1"/>
  <c r="H157" i="2"/>
  <c r="I157" i="2" s="1"/>
  <c r="H156" i="2"/>
  <c r="I156" i="2" s="1"/>
  <c r="H155" i="2"/>
  <c r="I155" i="2" s="1"/>
  <c r="I154" i="2"/>
  <c r="H154" i="2"/>
  <c r="H153" i="2"/>
  <c r="I153" i="2" s="1"/>
  <c r="H152" i="2"/>
  <c r="I152" i="2" s="1"/>
  <c r="F152" i="2"/>
  <c r="H151" i="2"/>
  <c r="I151" i="2" s="1"/>
  <c r="I150" i="2"/>
  <c r="H150" i="2"/>
  <c r="H149" i="2"/>
  <c r="I149" i="2" s="1"/>
  <c r="I148" i="2"/>
  <c r="H148" i="2"/>
  <c r="H147" i="2"/>
  <c r="I147" i="2" s="1"/>
  <c r="I146" i="2"/>
  <c r="H146" i="2"/>
  <c r="H145" i="2"/>
  <c r="I145" i="2" s="1"/>
  <c r="I144" i="2"/>
  <c r="H144" i="2"/>
  <c r="H143" i="2"/>
  <c r="I143" i="2" s="1"/>
  <c r="I142" i="2"/>
  <c r="H142" i="2"/>
  <c r="H141" i="2"/>
  <c r="I141" i="2" s="1"/>
  <c r="I140" i="2"/>
  <c r="H140" i="2"/>
  <c r="H139" i="2"/>
  <c r="I139" i="2" s="1"/>
  <c r="I138" i="2"/>
  <c r="H138" i="2"/>
  <c r="H137" i="2"/>
  <c r="I137" i="2" s="1"/>
  <c r="I136" i="2"/>
  <c r="H136" i="2"/>
  <c r="H135" i="2"/>
  <c r="I135" i="2" s="1"/>
  <c r="I134" i="2"/>
  <c r="H134" i="2"/>
  <c r="H133" i="2"/>
  <c r="I133" i="2" s="1"/>
  <c r="I132" i="2"/>
  <c r="H132" i="2"/>
  <c r="H131" i="2"/>
  <c r="I131" i="2" s="1"/>
  <c r="I130" i="2"/>
  <c r="H130" i="2"/>
  <c r="H129" i="2"/>
  <c r="I129" i="2" s="1"/>
  <c r="I128" i="2"/>
  <c r="H128" i="2"/>
  <c r="H127" i="2"/>
  <c r="I127" i="2" s="1"/>
  <c r="I126" i="2"/>
  <c r="H126" i="2"/>
  <c r="H125" i="2"/>
  <c r="I125" i="2" s="1"/>
  <c r="H122" i="2"/>
  <c r="I122" i="2" s="1"/>
  <c r="I121" i="2"/>
  <c r="H121" i="2"/>
  <c r="H120" i="2"/>
  <c r="I120" i="2" s="1"/>
  <c r="H119" i="2"/>
  <c r="I119" i="2" s="1"/>
  <c r="H118" i="2"/>
  <c r="I118" i="2" s="1"/>
  <c r="H117" i="2"/>
  <c r="I117" i="2" s="1"/>
  <c r="H116" i="2"/>
  <c r="I116" i="2" s="1"/>
  <c r="H115" i="2"/>
  <c r="I115" i="2" s="1"/>
  <c r="H114" i="2"/>
  <c r="I114" i="2" s="1"/>
  <c r="I113" i="2"/>
  <c r="H113" i="2"/>
  <c r="H112" i="2"/>
  <c r="I112" i="2" s="1"/>
  <c r="H111" i="2"/>
  <c r="I111" i="2" s="1"/>
  <c r="H110" i="2"/>
  <c r="I110" i="2" s="1"/>
  <c r="H109" i="2"/>
  <c r="I109" i="2" s="1"/>
  <c r="H108" i="2"/>
  <c r="I108" i="2" s="1"/>
  <c r="H107" i="2"/>
  <c r="I107" i="2" s="1"/>
  <c r="H106" i="2"/>
  <c r="I106" i="2" s="1"/>
  <c r="I105" i="2"/>
  <c r="H105" i="2"/>
  <c r="H104" i="2"/>
  <c r="I104" i="2" s="1"/>
  <c r="H103" i="2"/>
  <c r="I103" i="2" s="1"/>
  <c r="H102" i="2"/>
  <c r="I102" i="2" s="1"/>
  <c r="H101" i="2"/>
  <c r="I101" i="2" s="1"/>
  <c r="H100" i="2"/>
  <c r="I100" i="2" s="1"/>
  <c r="H99" i="2"/>
  <c r="I99" i="2" s="1"/>
  <c r="H98" i="2"/>
  <c r="I98" i="2" s="1"/>
  <c r="I97" i="2"/>
  <c r="H97" i="2"/>
  <c r="H96" i="2"/>
  <c r="I96" i="2" s="1"/>
  <c r="H95" i="2"/>
  <c r="I95" i="2" s="1"/>
  <c r="F95" i="2"/>
  <c r="H94" i="2"/>
  <c r="I94" i="2" s="1"/>
  <c r="I93" i="2"/>
  <c r="H93" i="2"/>
  <c r="H90" i="2"/>
  <c r="I90" i="2" s="1"/>
  <c r="H89" i="2"/>
  <c r="I89" i="2" s="1"/>
  <c r="I88" i="2"/>
  <c r="H88" i="2"/>
  <c r="H87" i="2"/>
  <c r="I87" i="2" s="1"/>
  <c r="H86" i="2"/>
  <c r="I86" i="2" s="1"/>
  <c r="H85" i="2"/>
  <c r="I85" i="2" s="1"/>
  <c r="H84" i="2"/>
  <c r="I84" i="2" s="1"/>
  <c r="H83" i="2"/>
  <c r="I83" i="2" s="1"/>
  <c r="H82" i="2"/>
  <c r="I82" i="2" s="1"/>
  <c r="H81" i="2"/>
  <c r="I81" i="2" s="1"/>
  <c r="I80" i="2"/>
  <c r="H80" i="2"/>
  <c r="H79" i="2"/>
  <c r="I79" i="2" s="1"/>
  <c r="H78" i="2"/>
  <c r="I78" i="2" s="1"/>
  <c r="H77" i="2"/>
  <c r="I77" i="2" s="1"/>
  <c r="H76" i="2"/>
  <c r="I76" i="2" s="1"/>
  <c r="H75" i="2"/>
  <c r="I75" i="2" s="1"/>
  <c r="H74" i="2"/>
  <c r="I74" i="2" s="1"/>
  <c r="H73" i="2"/>
  <c r="I73" i="2" s="1"/>
  <c r="I72" i="2"/>
  <c r="H72" i="2"/>
  <c r="H71" i="2"/>
  <c r="I71" i="2" s="1"/>
  <c r="H70" i="2"/>
  <c r="I70" i="2" s="1"/>
  <c r="H69" i="2"/>
  <c r="I69" i="2" s="1"/>
  <c r="H68" i="2"/>
  <c r="I68" i="2" s="1"/>
  <c r="H67" i="2"/>
  <c r="I67" i="2" s="1"/>
  <c r="H66" i="2"/>
  <c r="I66" i="2" s="1"/>
  <c r="H65" i="2"/>
  <c r="I65" i="2" s="1"/>
  <c r="I64" i="2"/>
  <c r="H64" i="2"/>
  <c r="H63" i="2"/>
  <c r="I63" i="2" s="1"/>
  <c r="H62" i="2"/>
  <c r="I62" i="2" s="1"/>
  <c r="H61" i="2"/>
  <c r="I61" i="2" s="1"/>
  <c r="H60" i="2"/>
  <c r="I60" i="2" s="1"/>
  <c r="H59" i="2"/>
  <c r="I59" i="2" s="1"/>
  <c r="H58" i="2"/>
  <c r="I58" i="2" s="1"/>
  <c r="H57" i="2"/>
  <c r="I57" i="2" s="1"/>
  <c r="I56" i="2"/>
  <c r="H56" i="2"/>
  <c r="H55" i="2"/>
  <c r="I55" i="2" s="1"/>
  <c r="H54" i="2"/>
  <c r="I54" i="2" s="1"/>
  <c r="H53" i="2"/>
  <c r="I53" i="2" s="1"/>
  <c r="H52" i="2"/>
  <c r="I52" i="2" s="1"/>
  <c r="H51" i="2"/>
  <c r="I51" i="2" s="1"/>
  <c r="H50" i="2"/>
  <c r="I50" i="2" s="1"/>
  <c r="H49" i="2"/>
  <c r="I49" i="2" s="1"/>
  <c r="I48" i="2"/>
  <c r="H48" i="2"/>
  <c r="H47" i="2"/>
  <c r="I47" i="2" s="1"/>
  <c r="H46" i="2"/>
  <c r="I46" i="2" s="1"/>
  <c r="H45" i="2"/>
  <c r="I45" i="2" s="1"/>
  <c r="H44" i="2"/>
  <c r="I44" i="2" s="1"/>
  <c r="H43" i="2"/>
  <c r="I43" i="2" s="1"/>
  <c r="H42" i="2"/>
  <c r="I42" i="2" s="1"/>
  <c r="H41" i="2"/>
  <c r="I41" i="2" s="1"/>
  <c r="I40" i="2"/>
  <c r="H40" i="2"/>
  <c r="H39" i="2"/>
  <c r="I39" i="2" s="1"/>
  <c r="H38" i="2"/>
  <c r="I38" i="2" s="1"/>
  <c r="H37" i="2"/>
  <c r="F37" i="2"/>
  <c r="I37" i="2" s="1"/>
  <c r="I36" i="2"/>
  <c r="H36" i="2"/>
  <c r="H35" i="2"/>
  <c r="I35" i="2" s="1"/>
  <c r="I34" i="2"/>
  <c r="H34" i="2"/>
  <c r="H33" i="2"/>
  <c r="I33" i="2" s="1"/>
  <c r="I32" i="2"/>
  <c r="H32" i="2"/>
  <c r="H31" i="2"/>
  <c r="I31" i="2" s="1"/>
  <c r="I30" i="2"/>
  <c r="H30" i="2"/>
  <c r="H29" i="2"/>
  <c r="I29" i="2" s="1"/>
  <c r="I28" i="2"/>
  <c r="H28" i="2"/>
  <c r="H27" i="2"/>
  <c r="I27" i="2" s="1"/>
  <c r="I26" i="2"/>
  <c r="H26" i="2"/>
  <c r="H25" i="2"/>
  <c r="I25" i="2" s="1"/>
  <c r="I24" i="2"/>
  <c r="H24" i="2"/>
  <c r="H23" i="2"/>
  <c r="I23" i="2" s="1"/>
  <c r="I22" i="2"/>
  <c r="H22" i="2"/>
  <c r="H21" i="2"/>
  <c r="I21" i="2" s="1"/>
  <c r="I20" i="2"/>
  <c r="H20" i="2"/>
  <c r="H19" i="2"/>
  <c r="I19" i="2" s="1"/>
  <c r="I18" i="2"/>
  <c r="H18" i="2"/>
  <c r="H17" i="2"/>
  <c r="I17" i="2" s="1"/>
  <c r="I16" i="2"/>
  <c r="H16" i="2"/>
  <c r="H15" i="2"/>
  <c r="I15" i="2" s="1"/>
  <c r="I14" i="2"/>
  <c r="H14" i="2"/>
  <c r="H13" i="2"/>
  <c r="I13" i="2" s="1"/>
  <c r="I12" i="2"/>
  <c r="H12" i="2"/>
  <c r="H11" i="2"/>
  <c r="I11" i="2" s="1"/>
  <c r="I10" i="2"/>
  <c r="H10" i="2"/>
  <c r="F10" i="2"/>
  <c r="H9" i="2"/>
  <c r="I9" i="2" s="1"/>
  <c r="H8" i="2"/>
  <c r="I8" i="2" s="1"/>
  <c r="H7" i="2"/>
  <c r="I7" i="2" s="1"/>
  <c r="F7" i="2"/>
  <c r="I6" i="2"/>
  <c r="H6" i="2"/>
  <c r="F15" i="1"/>
  <c r="F14" i="1"/>
  <c r="F13" i="1"/>
  <c r="C18" i="1" s="1"/>
  <c r="F12" i="1"/>
  <c r="F11" i="1"/>
  <c r="F10" i="1"/>
  <c r="F9" i="1"/>
  <c r="F8" i="1"/>
  <c r="F7" i="1"/>
  <c r="F6" i="1"/>
  <c r="F5" i="1"/>
  <c r="F4" i="1"/>
  <c r="F31" i="3" l="1"/>
  <c r="F33" i="3" s="1"/>
  <c r="I123" i="2"/>
  <c r="E18" i="1"/>
  <c r="F18" i="1" s="1"/>
  <c r="I211" i="2"/>
  <c r="I91" i="2"/>
  <c r="I218" i="2"/>
  <c r="F220" i="2"/>
  <c r="I220" i="2" s="1"/>
  <c r="I291" i="2"/>
  <c r="C17" i="1"/>
  <c r="F17" i="1" s="1"/>
  <c r="I193" i="2"/>
  <c r="I203" i="2"/>
  <c r="I312" i="2"/>
  <c r="I357" i="2"/>
  <c r="I399" i="2"/>
  <c r="I410" i="2"/>
  <c r="I411" i="2" l="1"/>
  <c r="F19" i="1"/>
</calcChain>
</file>

<file path=xl/sharedStrings.xml><?xml version="1.0" encoding="utf-8"?>
<sst xmlns="http://schemas.openxmlformats.org/spreadsheetml/2006/main" count="2150" uniqueCount="829">
  <si>
    <t>COMPOSIÇÃO DE PREÇO PARA CAIXA SEPARADORA DE AGUA E OLEO EM POLIETILENO (PEAD) SINAPI NOVEMBRO/2024 -</t>
  </si>
  <si>
    <t>UTILIZADO O ITEM 93350 DA TABELA SINAPI COMO PARÂMETRO PARA A COMPOSIÇÃO: COLETOR PREDIAL DE ESGOTO, DA CAIXA ATÉ A REDE (DISTÂNCIA = 10 M, LARGURA DA VALA = 0,65 M), INCLUINDO ESCAVAÇÃO MANUAL, PREPARO DE FUNDO DE VALA E REATERRO MANUAL COM COMPACTAÇÃO MECANIZADA, TUBO PVC P/ REDE COLETORA ESGOTO JEI DN 100 MM E CONEXÕES - FORNECIMENTO E INSTALAÇÃO.</t>
  </si>
  <si>
    <t>UNIDADE</t>
  </si>
  <si>
    <t>COEFICIENTE</t>
  </si>
  <si>
    <t>PREÇO UNITARIO</t>
  </si>
  <si>
    <t>CUSTO TOTAL</t>
  </si>
  <si>
    <t>COTADO INTERNET</t>
  </si>
  <si>
    <t>CAIXA SEPARADORA DE AGUA E OLEO PARA 1000 LITROS POR HORA. MODELO ZP 1500</t>
  </si>
  <si>
    <t>UN</t>
  </si>
  <si>
    <t>CURVA PVC LONGA 90 GRAUS, 100 MM, PARA ESGOTO PREDIAL</t>
  </si>
  <si>
    <t>PASTA LUBRIFICANTE PARA TUBOS E CONEXOES COM JUNTA ELASTICA (USO EM PVC, ACO, POLIETILENO E OUTROS)</t>
  </si>
  <si>
    <t>TUBO COLETOR DE ESGOTO PVC, JEI, DN 100 MM (NBR 7362)</t>
  </si>
  <si>
    <t>M</t>
  </si>
  <si>
    <t>SELIM PVC, COM TRAVA, JE, 90 GRAUS, DN 125 X 100 MM OU 150 X 100 MM, PARA REDE COLETORA ESGOTO (NBR 10569)</t>
  </si>
  <si>
    <t>JUNTA ARGAMASSADA ENTRE TUBO DN 100 MM E O POÇO DE VISITA/ CAIXA DE CONCRETO OU ALVENARIA EM REDES DE ESGOTO.</t>
  </si>
  <si>
    <t>ESCAVAÇÃO MANUAL DE VALA COM PROFUNDIDADE MENOR OU IGUAL A 1,30 M.</t>
  </si>
  <si>
    <t>M³</t>
  </si>
  <si>
    <t>REATERRO MANUAL DE VALAS COM COMPACTAÇÃO MECANIZADA.</t>
  </si>
  <si>
    <t>PREPARO DE FUNDO DE VALA COM LARGURA MENOR QUE 1,5 M, COM CAMADA DE AREIA,LANÇAMENTO MANUAL.</t>
  </si>
  <si>
    <t>ENCANADOR OU BOMBEIRO HIDRÁULICO COM ENCARGOS COMPLEMENTARES</t>
  </si>
  <si>
    <t>H</t>
  </si>
  <si>
    <t>ASSENTADOR DE TUBOS COM ENCARGOS COMPLEMENTARES</t>
  </si>
  <si>
    <t>SERVENTE COM ENCARGOS COMPLEMENTARES</t>
  </si>
  <si>
    <t>MATERIAL R$</t>
  </si>
  <si>
    <t>MAO DE OBRA R$</t>
  </si>
  <si>
    <t>*L.S.</t>
  </si>
  <si>
    <t>TOTAL COMPOSIÇÃO R$</t>
  </si>
  <si>
    <t>*L.S. - LEIS SOCIAIS</t>
  </si>
  <si>
    <t>PLANILHA ORÇAMENTÁRIA PARA SERVIÇO DE REFORMA E ADAPTAÇÃO DA OFICINA MECÂNICA E LAVADOR DE AUTOS NA GARAGEM MUNICIPAL</t>
  </si>
  <si>
    <t>RUA JOÃO ALBINO GONÇALVES, Nº 152 , JARDIM DE LUCCA, ITATIBA, SÃO PAULO</t>
  </si>
  <si>
    <t>SINAPI NOVEMBRO/2024 E CDHU Nº 195</t>
  </si>
  <si>
    <t>FONTE</t>
  </si>
  <si>
    <t>CÓDIGO</t>
  </si>
  <si>
    <t>ITEM</t>
  </si>
  <si>
    <t>DESCRIÇÃO</t>
  </si>
  <si>
    <t>UN.</t>
  </si>
  <si>
    <t>QTD.</t>
  </si>
  <si>
    <t>CUSTO UNITARIO   R$</t>
  </si>
  <si>
    <t>CUSTO UNITARIO COM BDI</t>
  </si>
  <si>
    <t>CUSTO TOTAL R$</t>
  </si>
  <si>
    <t>OBSERVAÇÕES</t>
  </si>
  <si>
    <t>1.0</t>
  </si>
  <si>
    <t xml:space="preserve">OFICINA MECÂNICA/ADMINISTRATIVO OFICINA </t>
  </si>
  <si>
    <t>SINAPI</t>
  </si>
  <si>
    <t>1.1.</t>
  </si>
  <si>
    <t>DEMOLIÇÃO DE ALVENARIA DE QUALQUER TIPO DE BLOCO, DE FORMA MECANIZADA, SEM REAPROVEITAMENTO</t>
  </si>
  <si>
    <t xml:space="preserve"> INCLUSO EQUIPE DE ASFALTO</t>
  </si>
  <si>
    <t>1.2</t>
  </si>
  <si>
    <t>DEMOLIÇÃO DE PILARES E VIGAS EM CONCRETO ARMADO, DE FORMA MANUAL SEM REAPROVEITAMENTO</t>
  </si>
  <si>
    <t>1.3</t>
  </si>
  <si>
    <t>DEMOLIÇÃO DE LAJES, EM CONCRETO ARMADO, DE FORMA MECANIZADA COM MARTELETE, SEM REAPROVEITAMENTO.</t>
  </si>
  <si>
    <t>1.4</t>
  </si>
  <si>
    <t>DEMOLIÇÃO DE PISO, DE FORMA MECANIZADA COM MARTELETE, SEM REAPROVEITAMENTO.</t>
  </si>
  <si>
    <t>CDHU</t>
  </si>
  <si>
    <t>05.08.060</t>
  </si>
  <si>
    <t>1.5</t>
  </si>
  <si>
    <t>REMOÇÃO DE ENTULHO DE OBRA TRANSPORTE DE ENTULHO, PARA DISTÂNCIAS SUPERIORES AO 3° KM ATÉ O 5° KM</t>
  </si>
  <si>
    <t>1.6</t>
  </si>
  <si>
    <t>REMOÇÃO DE PORTAS, DE FORMA MANUAL, SEM REAPROVEITAMENTO. AF_12/2017</t>
  </si>
  <si>
    <t>M²</t>
  </si>
  <si>
    <t xml:space="preserve">4*(0,90X2,1) </t>
  </si>
  <si>
    <t>04.09.100</t>
  </si>
  <si>
    <t>1.7</t>
  </si>
  <si>
    <t>RETIRADA DE GUARDA-CORPO OU GRADIL EM GERAL</t>
  </si>
  <si>
    <t>GUARDA CORPO; 4,6 X1,00M; ESCADA E GRADIL COMPRESSOR: 1,65X2,75M; FECHAMENTO DE DEPOSITO:14,80X2,20M. COM REAPROVEITAMENTO</t>
  </si>
  <si>
    <t>04.18.340</t>
  </si>
  <si>
    <t>1.8</t>
  </si>
  <si>
    <t>REMOÇÃO DE CONDULETE</t>
  </si>
  <si>
    <t>04.18.360</t>
  </si>
  <si>
    <t>1.9</t>
  </si>
  <si>
    <t>REMOÇÃO DE CONDUTOR APARENTE DIÂMETRO EXTERNO ACIMA DE 6,5 MM</t>
  </si>
  <si>
    <t>04.19.060</t>
  </si>
  <si>
    <t>1.10</t>
  </si>
  <si>
    <t>REMOÇÃO DE DISJUNTOR TERMOMAGNÉTICO</t>
  </si>
  <si>
    <t>04.21.160</t>
  </si>
  <si>
    <t>1.11</t>
  </si>
  <si>
    <t>REMOÇÃO DE QUADRO DE DISTRIBUIÇÃO, CHAMADA OU CAIXA DE PASSAGEM</t>
  </si>
  <si>
    <t>04.22.110</t>
  </si>
  <si>
    <t>1.12</t>
  </si>
  <si>
    <t>REMOÇÃO DE TUBULAÇÃO ELÉTRICA APARENTE COM DIÂMETRO EXTERNO ATÉ 50 MM</t>
  </si>
  <si>
    <t>04.30.040</t>
  </si>
  <si>
    <t>1.13</t>
  </si>
  <si>
    <t>REMOÇÃO DE CONDUTOR APARENTE</t>
  </si>
  <si>
    <t>04.30.060</t>
  </si>
  <si>
    <t>1.14</t>
  </si>
  <si>
    <t>REMOÇÃO DE TUBULAÇÃO HIDRÁULICA EM GERAL, INCLUINDO CONEXÕES, CAIXAS E RALOS</t>
  </si>
  <si>
    <t>04.30.080</t>
  </si>
  <si>
    <t>1.15</t>
  </si>
  <si>
    <t>REMOÇÃO DE HIDRANTE DE PAREDE COMPLETO</t>
  </si>
  <si>
    <t>04.06.010</t>
  </si>
  <si>
    <t>1.16</t>
  </si>
  <si>
    <t>RETIRADA DE REVESTIMENTO EM LAMBRIS METÁLICOS</t>
  </si>
  <si>
    <t>7,73X3,20</t>
  </si>
  <si>
    <t>04.12.020</t>
  </si>
  <si>
    <t>1.17</t>
  </si>
  <si>
    <t>RETIRADA DE CONJUNTO MOTOR-BOMBA</t>
  </si>
  <si>
    <t>COMPRESSOR</t>
  </si>
  <si>
    <t>14.10.111</t>
  </si>
  <si>
    <t>1.18</t>
  </si>
  <si>
    <t>ALVENARIA DE VEDAÇÃO DE BLOCOS VAZADOS DE CONCRETO DE 14X19X29 CM (ESPESSURA 14 CM) E ARGAMASSA DE ASSENTAMENTO COM PREPARO EM BETONEIRA.</t>
  </si>
  <si>
    <t xml:space="preserve"> INDICADO EM VERMELHO NO PROJETO ARQUITETONICO</t>
  </si>
  <si>
    <t>14.10.101</t>
  </si>
  <si>
    <t>1.19</t>
  </si>
  <si>
    <t>ALVENARIA DE BLOCO DE CONCRETO DE VEDAÇÃO DE 9 CM - CLASSE C</t>
  </si>
  <si>
    <t>BANHEIROS</t>
  </si>
  <si>
    <t>17.02.140</t>
  </si>
  <si>
    <t>1.20</t>
  </si>
  <si>
    <t>EMBOÇO DESEMPENADO COM ESPUMA DE POLIÉSTER</t>
  </si>
  <si>
    <t>INTERNAMENTE NOS BANHEIROS</t>
  </si>
  <si>
    <t>14.20.010</t>
  </si>
  <si>
    <t>1.21</t>
  </si>
  <si>
    <t>VERGAS, CONTRAVERGAS E PILARETES DE CONCRETO ARMADO</t>
  </si>
  <si>
    <t>1.22</t>
  </si>
  <si>
    <t>LASTRO DE CONCRETO</t>
  </si>
  <si>
    <t>LASTRO DE CONCRETO MAGRO, APLICADO EM PISOS, LAJES SOBRE SOLO OU RADIERS, ESPESSURA DE 3 CM; EXCETO OFICINA MECANICA</t>
  </si>
  <si>
    <t>1.23</t>
  </si>
  <si>
    <t>REVESTIMENTO CERÂMICO PARA PISO COM PLACAS TIPO ESMALTADA DE DIMENSÕES 60X60 CM</t>
  </si>
  <si>
    <t>BANHEIROS+FERRAMENTARIA+ADM</t>
  </si>
  <si>
    <t>1.24</t>
  </si>
  <si>
    <t>RODAPÉ CERÂMICO DE 7CM DE ALTURA COM PLACAS TIPO ESMALTADA DE DIMENSÕE MS 60X60CM.</t>
  </si>
  <si>
    <t>17.12.060</t>
  </si>
  <si>
    <t>1.25</t>
  </si>
  <si>
    <t>PISO EM ALTA RESISTÊNCIA MOLDADO NO LOCAL 12 MM</t>
  </si>
  <si>
    <t>OFICINA MECANICA:237,75 M². SERÁ MEDIDO PELA ÁREA DE PISO EXECUTADO, COM ARGAMASSA DE ALTA RESISTÊNCIA (M²). O ITEM REMUNERA O FORNECIMENTO E APLICAÇÃO DE ARGAMASSA DE ALTA RESISTÊNCIA MECÂNICA, EM PISOS, CLASSIFICAÇÃO GRUPO B, COM RESISTÊNCIA À COMPRESSÃO SIMPLES MAIOR QUE 40 MPA, RESISTÊNCIA À TRAÇÃO POR COMPRESSÃO DIAMETRAL MAIOR QUE 4 MPA E DESGASTE MENOR QUE 1,6 MM, PARA PERCURSO DE 1000 M, CONFORME NBR 11801, APLICADA NA ESPESSURA DE 12 MM, COM COLORAÇÃO FINAL VARIÁVEL DE ACORDO COM AS CORES NATURAIS DOS AGREGADOS, OU COM ADIÇÃO DE PIGMENTOS, ACABAMENTO TIPO DESNATADO, OU DESEMPENADO, OU POLIDO; REMUNERA TAMBÉM A MÃO DE OBRA E MATERIAIS ADICIONAIS NECESSÁRIOS À EXECUÇÃO DO SERVIÇO; NÃO REMUNERA A REGULARIZAÇÃO E O PREPARO PRÉVIO DA SUPERFÍCIE PARA A APLICAÇÃO DA ARGAMASSA.</t>
  </si>
  <si>
    <t>1.26</t>
  </si>
  <si>
    <t>FORRO EM LÂMINA DE PVC</t>
  </si>
  <si>
    <t>ADM OFICINA/ALM.+BANHEIROS+FERRAMENTARIA+ALMOXARIFADO+PATRIMONIO+REFEITORIO</t>
  </si>
  <si>
    <t>34.05.270</t>
  </si>
  <si>
    <t>1.27</t>
  </si>
  <si>
    <t>ALAMBRADO EM TELA DE AÇO GALVANIZADO DE 2´, MONTANTES METÁLICOS RETOS</t>
  </si>
  <si>
    <t>COMPRESSOR: 2,75X2,20</t>
  </si>
  <si>
    <t>24.02.270</t>
  </si>
  <si>
    <t>1.28</t>
  </si>
  <si>
    <t>PORTÃO DE 2 FOLHAS, TUBULAR EM TELA DE AÇO GALVANIZADO ACIMA DE 2,50 M DE ALTURA, COMPLETO</t>
  </si>
  <si>
    <t>COMPRESSOR:1,50X2,20</t>
  </si>
  <si>
    <t>1.29</t>
  </si>
  <si>
    <t xml:space="preserve">JANELA DE ALUMÍNIO DE CORRER COM 4 FOLHAS PARA VIDROS, COM VIDROS, BATENTE, ACABAMENTO COM ACETATO OU BRILHANTE E FERRAGENS. EXCLUSIVE ALIZAR E CONTRAMARCO. FORNECIMENTO E INSTALAÇÃO.  
 </t>
  </si>
  <si>
    <t>JANELA DE CORRER 4 FOLHAS PARA BALCÃO DE ATENDIMENTO 2,40X1,10M. ADMINISTRATIVO DA OFICINA MECANICA</t>
  </si>
  <si>
    <t>25.01.030</t>
  </si>
  <si>
    <t>1.30</t>
  </si>
  <si>
    <t>CAIXILHO EM ALUMÍNIO BASCULANTE COM VIDRO, LINHA COMERCIAL</t>
  </si>
  <si>
    <t>BANHEIROS +ADM</t>
  </si>
  <si>
    <t>32.06.231</t>
  </si>
  <si>
    <t>1.31</t>
  </si>
  <si>
    <t>PELÍCULA DE CONTROLE SOLAR REFLETIVA NA COR PRATA, APLICADO EM VIDROS</t>
  </si>
  <si>
    <t>JANELA DE CORRER ADMINISTRATIVO</t>
  </si>
  <si>
    <t>25.02.050</t>
  </si>
  <si>
    <t>1.32</t>
  </si>
  <si>
    <t>PORTA VENEZIANA DE ABRIR EM ALUMÍNIO, LINHA COMERCIAL</t>
  </si>
  <si>
    <t xml:space="preserve">BANHEIROS ADM OFICINA/ALM; FERRAMENTARIA; </t>
  </si>
  <si>
    <t>28.01.030</t>
  </si>
  <si>
    <t>1.33</t>
  </si>
  <si>
    <t>FERRAGEM COMPLETA COM MAÇANETA TIPO ALAVANCA, PARA PORTA EXTERNA COM 2 FOLHAS</t>
  </si>
  <si>
    <t>CJ</t>
  </si>
  <si>
    <t>PORTA ENTRADA ADMINISTRATIVO OFICINA/ALM. +PATRIMONIO</t>
  </si>
  <si>
    <t>28.01.040</t>
  </si>
  <si>
    <t>1.34</t>
  </si>
  <si>
    <t>FERRAGEM COMPLETA COM MAÇANETA TIPO ALAVANCA, PARA PORTA INTERNA COM 1 FOLHA</t>
  </si>
  <si>
    <t>PORTA DO BANHEIRO</t>
  </si>
  <si>
    <t>28.01.020</t>
  </si>
  <si>
    <t>1.35</t>
  </si>
  <si>
    <t>FERRAGEM COMPLETA COM MAÇANETA TIPO ALAVANCA, PARA PORTA EXTERNA COM 1 FOLHA</t>
  </si>
  <si>
    <t>PORTA FERRAMENTARIA</t>
  </si>
  <si>
    <t>24.02.040</t>
  </si>
  <si>
    <t>1.36</t>
  </si>
  <si>
    <t>PORTA/PORTÃO TIPO GRADIL SOB MEDIDA</t>
  </si>
  <si>
    <t>PROTEÇÃO PARA PORTA DE ENTRADA DO ADMINISTRATIVO OFICINA MECANICA E ALMOXARIFADO: (1,50X2,10M)</t>
  </si>
  <si>
    <t>44.02.062</t>
  </si>
  <si>
    <t>1.37</t>
  </si>
  <si>
    <t>TAMPO/BANCADA EM GRANITO, COM FRONTÃO, ESPESSURA DE 2 CM, ACABAMENTO POLIDO</t>
  </si>
  <si>
    <t xml:space="preserve">BALCÃO DE ATENDIMENTO ENTRE SETOR ADMINISTRATIVO E OFICINA MECANICA. 0,30X1,25 X2 </t>
  </si>
  <si>
    <t>1.38</t>
  </si>
  <si>
    <t>VASO SANITÁRIO SIFONADO COM CAIXA ACOPLADA LOUÇA BRANCA – FORNECIMENTO E INSTALAÇÃO.</t>
  </si>
  <si>
    <t xml:space="preserve">BANHEIROS OFICINA/ALM </t>
  </si>
  <si>
    <t>1.39</t>
  </si>
  <si>
    <t>LAVATÓRIO DE LOUÇA COM COLUNA</t>
  </si>
  <si>
    <t>44.03.050</t>
  </si>
  <si>
    <t>1.40</t>
  </si>
  <si>
    <t>DISPENSER PAPEL HIGIÊNICO EM ABS PARA ROLÃO 300 / 600 M, COM VISOR</t>
  </si>
  <si>
    <t>44.03.180</t>
  </si>
  <si>
    <t>1.41</t>
  </si>
  <si>
    <t>DISPENSER TOALHEIRO EM ABS, PARA FOLHAS</t>
  </si>
  <si>
    <t>44.03.400</t>
  </si>
  <si>
    <t>1.42</t>
  </si>
  <si>
    <t>TORNEIRA CURTA COM ROSCA PARA USO GERAL, EM LATÃO FUNDIDO CROMADO, DN= 3/4´</t>
  </si>
  <si>
    <t>44.03.590</t>
  </si>
  <si>
    <t>1.43</t>
  </si>
  <si>
    <t>TORNEIRA DE MESA PARA PIA COM BICA MÓVEL E AREJADOR EM LATÃO FUNDIDO CROMADO</t>
  </si>
  <si>
    <t>44.01.310</t>
  </si>
  <si>
    <t>1.44</t>
  </si>
  <si>
    <t>TANQUE DE LOUÇA COM COLUNA DE 30 LITROS</t>
  </si>
  <si>
    <t>OFICINA MECANICA – LAVAGEM DE MÃOS</t>
  </si>
  <si>
    <t>44.06.200</t>
  </si>
  <si>
    <t>1.45</t>
  </si>
  <si>
    <t>TANQUE EM AÇO INOXIDÁVEL INDUSTRIAL COM PÉS</t>
  </si>
  <si>
    <t>OFICINA MECANICA – LAVAGEM DE PEÇAS. MEDIDA EXTERNA(CM): 80 (COMPRIMENTO) X 70 (LARGURA) X 85 (ALTURA) MEDIDA INTERNA(CM): 70 (COMPRIMENTO) X 63 (LARGURA) X 50 (PROFUNDIDADE). PÉS REGULÁVEIS (SAPATAS NIVELADORAS).</t>
  </si>
  <si>
    <t>44.02.200</t>
  </si>
  <si>
    <t>1.46</t>
  </si>
  <si>
    <t>TAMPO/BANCADA EM CONCRETO ARMADO, REVESTIDO EM AÇO INOXIDÁVEL FOSCO POLIDO</t>
  </si>
  <si>
    <t>OFICINA MECANICA. 3,00X0,60 + 1,00 X 0,60M</t>
  </si>
  <si>
    <t>44.03.470</t>
  </si>
  <si>
    <t>1.47</t>
  </si>
  <si>
    <t>TORNEIRA DE PAREDE PARA PIA COM BICA MÓVEL E AREJADOR, EM LATÃO FUNDIDO CROMADO</t>
  </si>
  <si>
    <t>TANQUES DA OFICINA MECANICA</t>
  </si>
  <si>
    <t>44.20.010</t>
  </si>
  <si>
    <t>1.48</t>
  </si>
  <si>
    <t>SIFÃO PLÁSTICO SANFONADO UNIVERSAL DE 1´</t>
  </si>
  <si>
    <t>LAVATORIO BANHEIRO ADMINISTRATIVO; TANQUES DA OFICINA MECANICA</t>
  </si>
  <si>
    <t>44.20.100</t>
  </si>
  <si>
    <t>1.49</t>
  </si>
  <si>
    <t>ENGATE FLEXÍVEL METÁLICO DN= 1/2´</t>
  </si>
  <si>
    <t>44.20.280</t>
  </si>
  <si>
    <t>1.50</t>
  </si>
  <si>
    <t>TAMPA DE PLÁSTICO PARA BACIA SANITÁRIA</t>
  </si>
  <si>
    <t>BANHEIRO ADMINISTRATIVO</t>
  </si>
  <si>
    <t>44.20.300</t>
  </si>
  <si>
    <t>1.51</t>
  </si>
  <si>
    <t>BOLSA PARA BACIA SANITÁRIA</t>
  </si>
  <si>
    <t>44.20.390</t>
  </si>
  <si>
    <t>1.52</t>
  </si>
  <si>
    <t>VÁLVULA DE PVC PARA LAVATÓRIO E TANQUE</t>
  </si>
  <si>
    <t>49.01.040</t>
  </si>
  <si>
    <t>1.53</t>
  </si>
  <si>
    <t>CAIXA SIFONADA DE PVC RÍGIDO DE 150 X 185 X 75 MM, COM GRELHA</t>
  </si>
  <si>
    <t>COMPOSIÇÃO</t>
  </si>
  <si>
    <t>1.54</t>
  </si>
  <si>
    <t>CAIXA SEPARADORA DE ÁGUA E ÓLEO PARA 1000 LITROS POR HORA</t>
  </si>
  <si>
    <t>UNID</t>
  </si>
  <si>
    <t>OFICINA MECANICA. FABRICADA EM POLIETILENO DE ALTA DENSIDADE (PEAD) COM RESISTENCIA QUIMICA E MECANICA, CONFORME RESOLUÇÃO 357, 430/2011 CONAMA, NBR 14605, ART (ANOTAÇÃO DE RESPONSABILIDADE TECNICA) E DIRETRIZES AMBIENTAIS. INCLUSO PLACAS COALESCENTES, BOMBA DE SUCÇÃO MANUAL, VALVULA REGULADORA DE VAZÃO, CESTO PARA RETENÇÃO DE SÓLIDOS.INSTALAÇÃO COM LOCAÇÃO, ESCAVAÇÃO, PREPARO DA BASE E TUBULAÇÕES NECESSARIAS ATÉ O ESGOTO EXISTENTE. LAUDO DE ANALISE DAS PLACAS COALESCENTES. FORNECIMENTO E INSTALAÇÃO</t>
  </si>
  <si>
    <t>50.01.090</t>
  </si>
  <si>
    <t>1.55</t>
  </si>
  <si>
    <t>BOTOEIRA DE BOMBA</t>
  </si>
  <si>
    <t>1.56</t>
  </si>
  <si>
    <t>HIDRANTE COMPLETO</t>
  </si>
  <si>
    <t>36.20.060</t>
  </si>
  <si>
    <t>1.57</t>
  </si>
  <si>
    <t>FIXAÇÃO DE ELETRODUTO</t>
  </si>
  <si>
    <t>BRAÇADEIRA PARA FIXAÇÃO DE ELETRODUTO, ATÉ 4´. UMA A CADA 1,50 M DE DISTANCIA</t>
  </si>
  <si>
    <t>38.04.040</t>
  </si>
  <si>
    <t>1.58</t>
  </si>
  <si>
    <t>TUBULAÇÃO PARA FIAÇÃO ELÉTRICA</t>
  </si>
  <si>
    <t>1.59</t>
  </si>
  <si>
    <t>TUBULAÇÃO DE AÇO GALVANIZADO 2 1/2"</t>
  </si>
  <si>
    <t xml:space="preserve">M </t>
  </si>
  <si>
    <t>1.60</t>
  </si>
  <si>
    <t>MÃO FRANCESA PARA TUBULAÇÃO AÉREA</t>
  </si>
  <si>
    <t>50.05.280</t>
  </si>
  <si>
    <t>1.61</t>
  </si>
  <si>
    <t>SIRENE</t>
  </si>
  <si>
    <t>50.05.170</t>
  </si>
  <si>
    <t>1.62</t>
  </si>
  <si>
    <t>ACIONADOR DE SIRENE</t>
  </si>
  <si>
    <t>1.63</t>
  </si>
  <si>
    <t>QUADRO DE DISTRIBUIÇÃO DE ENERGIA EM CHAPA DE AÇO GALVANIZADO, DE SOBREPOR, COM BARRAMENTO TRIFÁSICO, PARA 18 DISJUNTORES DIN 100A – FORNECIMENTO E INSTALAÇÃO.</t>
  </si>
  <si>
    <t>37.13.610</t>
  </si>
  <si>
    <t>1.64</t>
  </si>
  <si>
    <t>DISJUNTOR TERMOMAGNÉTICO, UNIPOLAR 127/220 V, CORRENTE DE 35 A ATÉ 50 A</t>
  </si>
  <si>
    <t>37.13.640</t>
  </si>
  <si>
    <t>1.65</t>
  </si>
  <si>
    <t>DISJUNTOR TERMOMAGNÉTICO, BIPOLAR 220/380 V, CORRENTE DE 60 A ATÉ 100 A</t>
  </si>
  <si>
    <t>1.66</t>
  </si>
  <si>
    <t>ELETRODUTO GALVANIZADO CONFORME NBR13057 -  3/4´ COM ACESSÓRIOS</t>
  </si>
  <si>
    <t>39.02.010</t>
  </si>
  <si>
    <t>1.67</t>
  </si>
  <si>
    <t>CABO DE COBRE DE 1,5 MM², ISOLAMENTO 750 V - ISOLAÇÃO EM PVC 70°C</t>
  </si>
  <si>
    <t>39.02.016</t>
  </si>
  <si>
    <t>1.68</t>
  </si>
  <si>
    <t>CABO DE COBRE DE 2,5 MM², ISOLAMENTO 750 V - ISOLAÇÃO EM PVC 70°C</t>
  </si>
  <si>
    <t>40.04.450</t>
  </si>
  <si>
    <t>1.69</t>
  </si>
  <si>
    <t>TOMADA 2P+T DE 10 A - 250 V, COMPLETA</t>
  </si>
  <si>
    <t>40.04.460</t>
  </si>
  <si>
    <t>1.70</t>
  </si>
  <si>
    <t>TOMADA 2P+T DE 20 A - 250 V, COMPLETA</t>
  </si>
  <si>
    <t>40.05.020</t>
  </si>
  <si>
    <t>1.71</t>
  </si>
  <si>
    <t>INTERRUPTOR COM 1 TECLA SIMPLES E PLACA</t>
  </si>
  <si>
    <t>40.06.040</t>
  </si>
  <si>
    <t>1.72</t>
  </si>
  <si>
    <t>CONDULETE METÁLICO DE 3/4´</t>
  </si>
  <si>
    <t>41.14.390</t>
  </si>
  <si>
    <t>1.73</t>
  </si>
  <si>
    <t>LUMINÁRIA RETANGULAR DE SOBREPOR TIPO CALHA ABERTA, COM REFLETOR EM ALUMÍNIO DE ALTO BRILHO, PARA 2 LÂMPADAS TUBULARES 32 W/36 W</t>
  </si>
  <si>
    <t>41.02.551</t>
  </si>
  <si>
    <t>1.74</t>
  </si>
  <si>
    <t>LÂMPADA LED TUBULAR T8 COM BASE G13, DE 1850 ATÉ 2000 IM - 18 A 20 W</t>
  </si>
  <si>
    <t>43.01.012</t>
  </si>
  <si>
    <t>1.75</t>
  </si>
  <si>
    <t>PURIFICADOR DE PRESSÃO ELÉTRICO EM CHAPA ELETROZINCADO PRÉ-PINTADA E TAMPO EM AÇO INOXIDÁVEL, TIPO COLUNA, CAPACIDADE DE REFRIGERAÇÃO DE 2 L/H – SIMPLES</t>
  </si>
  <si>
    <t>46.01.020</t>
  </si>
  <si>
    <t>1.76</t>
  </si>
  <si>
    <t>TUBO DE PVC RÍGIDO SOLDÁVEL MARROM, DN= 25 MM, (3/4´), INCLUSIVE CONEXÕES</t>
  </si>
  <si>
    <t>46.01.040</t>
  </si>
  <si>
    <t>1.77</t>
  </si>
  <si>
    <t>TUBO DE PVC RÍGIDO SOLDÁVEL MARROM, DN= 40 MM, (1 1/4´), INCLUSIVE CONEXÕES</t>
  </si>
  <si>
    <t>46.01.050</t>
  </si>
  <si>
    <t>1.78</t>
  </si>
  <si>
    <t>TUBO DE PVC RÍGIDO SOLDÁVEL MARROM, DN= 50 MM, (1 1/2´), INCLUSIVE CONEXÕES</t>
  </si>
  <si>
    <t>46.03.038</t>
  </si>
  <si>
    <t>1.79</t>
  </si>
  <si>
    <t>TUBO DE PVC RÍGIDO PXB COM VIROLA E ANEL DE BORRACHA, LINHA ESGOTO SÉRIE REFORÇADA ´R´, DN= 50 MM, INCLUSIVE CONEXÕES</t>
  </si>
  <si>
    <t>46.03.050</t>
  </si>
  <si>
    <t>1.80</t>
  </si>
  <si>
    <t>TUBO DE PVC RÍGIDO PXB COM VIROLA E ANEL DE BORRACHA, LINHA ESGOTO SÉRIE REFORÇADA ´R´, DN= 100 MM, INCLUSIVE CONEXÕES</t>
  </si>
  <si>
    <t>46.03.080</t>
  </si>
  <si>
    <t>1.81</t>
  </si>
  <si>
    <t>TUBO DE PVC RÍGIDO, PONTAS LISAS, SOLDÁVEL, LINHA ESGOTO SÉRIE REFORÇADA ´R´, DN= 40 MM, INCLUSIVE CONEXÕES</t>
  </si>
  <si>
    <t>33.10.041</t>
  </si>
  <si>
    <t>1.82</t>
  </si>
  <si>
    <t>ESMALTE À BASE DE ÁGUA EM MASSA, INCLUSIVE PREPARO</t>
  </si>
  <si>
    <t>1.83</t>
  </si>
  <si>
    <t>PINTURA LÁTEX ACRÍLICA PREMIUM, APLICAÇÃO MANUAL EM PAREDES, DUAS DEMÃOS.</t>
  </si>
  <si>
    <t>OFICINA MECANICA</t>
  </si>
  <si>
    <t>1.84</t>
  </si>
  <si>
    <t>APLICAÇÃO MANUAL DE PINTURA COM TINTA TEXTURIZADA ACRÍLICA</t>
  </si>
  <si>
    <t>INTERNAMENTE ADM E FERRAMENTARIA</t>
  </si>
  <si>
    <t>1.85</t>
  </si>
  <si>
    <t>PINTURA COM TINTA ALQUÍDICA DE FUNDO (TIPO ZARCÃO) PULVERIZADA SOBRE SUPERFÍCIES METÁLICAS</t>
  </si>
  <si>
    <t>ESTRUTURA METÁLICA. OFICINA MECANICA</t>
  </si>
  <si>
    <t>SUBTOTAL</t>
  </si>
  <si>
    <t>2.0</t>
  </si>
  <si>
    <t>ALMOXARIFADO</t>
  </si>
  <si>
    <t>2.1.</t>
  </si>
  <si>
    <t xml:space="preserve"> INDICADO EM AMARELO NO PROJETO ARQUITETONICO. PAREDES INTERMEDIARIAS E ABERTURA DE VÃO PARA ACESSO A AREA ADMINISTRATIVA</t>
  </si>
  <si>
    <t>2.2</t>
  </si>
  <si>
    <t>INDICADO EM AMARELO NO PROJETO ARQUITETONICO</t>
  </si>
  <si>
    <t>2.3</t>
  </si>
  <si>
    <t>04.09.020</t>
  </si>
  <si>
    <t>2.4</t>
  </si>
  <si>
    <t>RETIRADA DE ESQUADRIA METÁLICA EM GERAL</t>
  </si>
  <si>
    <t>PORTÕES EXISTENTES:(2,00X3,00*2)+(4,00X3,00)</t>
  </si>
  <si>
    <t>04.17.020</t>
  </si>
  <si>
    <t>2.5</t>
  </si>
  <si>
    <t>REMOÇÃO DE APARELHO DE ILUMINAÇÃO OU PROJETOR FIXO EM TETO, PISO OU PAREDE</t>
  </si>
  <si>
    <t>2.6</t>
  </si>
  <si>
    <t>2.7</t>
  </si>
  <si>
    <t>2.8</t>
  </si>
  <si>
    <t>2.9</t>
  </si>
  <si>
    <t>2.10</t>
  </si>
  <si>
    <t>04.11.030</t>
  </si>
  <si>
    <t>2.11</t>
  </si>
  <si>
    <t>RETIRADA DE BANCADA INCLUINDO PERTENCES</t>
  </si>
  <si>
    <t>INCLUSIVE TANQUE DE CONCRETO</t>
  </si>
  <si>
    <t>2.12</t>
  </si>
  <si>
    <t>FECHAMENTO DE VÃOS (PORTAS RETIRADAS)</t>
  </si>
  <si>
    <t>2.13</t>
  </si>
  <si>
    <t>2.14</t>
  </si>
  <si>
    <t>ACABAMENTO DE ALVENARIA NO FECHAMENTO DOS VÃSO E ACABAMENTO DE PAREDES ONDE HOUVE DEMOLIÇÃO</t>
  </si>
  <si>
    <t>2.15</t>
  </si>
  <si>
    <t xml:space="preserve">LASTRO DE CONCRETO MAGRO, APLICADO EM PISOS, LAJES SOBRE SOLO OU RADIERS, ESPESSURA DE 3 CM; </t>
  </si>
  <si>
    <t>17.12.240</t>
  </si>
  <si>
    <t>2.16</t>
  </si>
  <si>
    <t>RODAPÉ QUALQUER EM ALTA RESISTÊNCIA MOLDADO NO LOCAL ATÉ 10 CM</t>
  </si>
  <si>
    <t>2.17</t>
  </si>
  <si>
    <t>2.18</t>
  </si>
  <si>
    <t>41.14.600</t>
  </si>
  <si>
    <t>2.19</t>
  </si>
  <si>
    <t>LUMINÁRIA INDUSTRIAL PENDENTE TIPO CALHA ABERTA INSTALAÇÃO EM PERFILADO PARA 1 OU 2 LÂMPADAS TUBULARES 28 W/54 W</t>
  </si>
  <si>
    <t>41.09.740</t>
  </si>
  <si>
    <t>2.20</t>
  </si>
  <si>
    <t>REATOR ELETRÔNICO DE ALTO FATOR DE POTÊNCIA COM PARTIDA INSTANTÂNEA, PARA 2 LÂMPADAS FLUORESCENTES TUBULARES, BASE BIPINO BILATERAL, 28 W - 127 V / 220 V</t>
  </si>
  <si>
    <t>41.07.060</t>
  </si>
  <si>
    <t>2.21</t>
  </si>
  <si>
    <t>LÂMPADA FLUORESCENTE TUBULAR, BASE BIPINO BILATERAL DE 28 W</t>
  </si>
  <si>
    <t>2.22</t>
  </si>
  <si>
    <t>25+25+5+5</t>
  </si>
  <si>
    <t>2.23</t>
  </si>
  <si>
    <t>2.24</t>
  </si>
  <si>
    <t>2.25</t>
  </si>
  <si>
    <t>2.26</t>
  </si>
  <si>
    <t>40.05.060</t>
  </si>
  <si>
    <t>2.27</t>
  </si>
  <si>
    <t>INTERRUPTOR COM 3 TECLAS SIMPLES E PLACA</t>
  </si>
  <si>
    <t>38.07.300</t>
  </si>
  <si>
    <t>2.28</t>
  </si>
  <si>
    <t>PERFILADO PERFURADO 38 X 38 MM EM CHAPA 14 PRÉ-ZINCADA, COM ACESSÓRIOS</t>
  </si>
  <si>
    <t>2.29</t>
  </si>
  <si>
    <t>2.30</t>
  </si>
  <si>
    <t>MEZANINO</t>
  </si>
  <si>
    <t>3.0</t>
  </si>
  <si>
    <t>PATRIMONIO</t>
  </si>
  <si>
    <t>3.1.</t>
  </si>
  <si>
    <t>3.2</t>
  </si>
  <si>
    <t>3.3</t>
  </si>
  <si>
    <t>33*0,20</t>
  </si>
  <si>
    <t>3.4</t>
  </si>
  <si>
    <t>3.5</t>
  </si>
  <si>
    <t>04.03.040</t>
  </si>
  <si>
    <t>3.6</t>
  </si>
  <si>
    <t>RETIRADA DE TELHAMENTO PERFIL E MATERIAL QUALQUER, EXCETO BARRO</t>
  </si>
  <si>
    <t>04.02.110</t>
  </si>
  <si>
    <t>3.7</t>
  </si>
  <si>
    <t>RETIRADA DE ESTRUTURA EM MADEIRA PONTALETADA - TELHAS PERFIL QUALQUER</t>
  </si>
  <si>
    <t>3.8</t>
  </si>
  <si>
    <t>3.9</t>
  </si>
  <si>
    <t>04.11.020</t>
  </si>
  <si>
    <t>3.10</t>
  </si>
  <si>
    <t>RETIRADA DE APARELHO SANITÁRIO INCLUINDO ACESSÓRIOS</t>
  </si>
  <si>
    <t>04.11.120</t>
  </si>
  <si>
    <t>3.11</t>
  </si>
  <si>
    <t>RETIRADA DE TORNEIRA OU CHUVEIRO</t>
  </si>
  <si>
    <t>04.11.080</t>
  </si>
  <si>
    <t>3.12</t>
  </si>
  <si>
    <t>RETIRADA DE REGISTRO OU VÁLVULA EMBUTIDOS</t>
  </si>
  <si>
    <t>04.07.020</t>
  </si>
  <si>
    <t>3.13</t>
  </si>
  <si>
    <t>RETIRADA DE FORRO QUALQUER EM PLACAS OU TIRAS APOIADAS</t>
  </si>
  <si>
    <t>04.07.060</t>
  </si>
  <si>
    <t>3.14</t>
  </si>
  <si>
    <t>RETIRADA DE SISTEMA DE FIXAÇÃO OU TARUGAMENTO DE FORRO</t>
  </si>
  <si>
    <t>3.15</t>
  </si>
  <si>
    <t>3.16</t>
  </si>
  <si>
    <t>TRAMA DE MADEIRA COMPOSTA POR TERÇAS PARA TELHADOS DE ATÉ 2 ÁGUAS PARA TELHA ONDULADA DE FIBROCIMENTO, METÁLICA, PLÁSTICA OU TERMOACÚSTICA, INCLUSO TRANSPORTE VERTICAL.</t>
  </si>
  <si>
    <t>KG</t>
  </si>
  <si>
    <t>3.17</t>
  </si>
  <si>
    <t>TELHAMENTO COM TELHA DE AÇO/ALUMÍNIO E = 0,5 MM, COM ATÉ 2 ÁGUAS, INCLUSO IÇAMENTO.</t>
  </si>
  <si>
    <t>3.18</t>
  </si>
  <si>
    <t>ALVENARIA DE ELEVAÇÃO E COMPLEMENTO</t>
  </si>
  <si>
    <t>3.19</t>
  </si>
  <si>
    <t>BANHEIRO</t>
  </si>
  <si>
    <t>3.20</t>
  </si>
  <si>
    <t>3.21</t>
  </si>
  <si>
    <t>ACABAMENTO EXTERNO, INCLUSIVE COMPLEMENTO DE ALVENARIA NOS DOIS LADOS+BANHEIRO</t>
  </si>
  <si>
    <t>3.22</t>
  </si>
  <si>
    <t>3.23</t>
  </si>
  <si>
    <t>3.24</t>
  </si>
  <si>
    <t>3.25</t>
  </si>
  <si>
    <t>3.26</t>
  </si>
  <si>
    <t>3.27</t>
  </si>
  <si>
    <t>3.28</t>
  </si>
  <si>
    <t>BANHEIROS PATRIMONIO:(0,82 X2,10M)*2+PORTA DE ENTRADA DO PATRIMONIO</t>
  </si>
  <si>
    <t>3.29</t>
  </si>
  <si>
    <t>3.30</t>
  </si>
  <si>
    <t>3.31</t>
  </si>
  <si>
    <t>3.32</t>
  </si>
  <si>
    <t>41.02.541</t>
  </si>
  <si>
    <t>3.33</t>
  </si>
  <si>
    <t>LÂMPADA LED TUBULAR T8 COM BASE G13, DE 900 ATÉ 1050 IM - 9 A 10 W</t>
  </si>
  <si>
    <t>3.34</t>
  </si>
  <si>
    <t>3.35</t>
  </si>
  <si>
    <t>3.36</t>
  </si>
  <si>
    <t>3.37</t>
  </si>
  <si>
    <t>3.38</t>
  </si>
  <si>
    <t>3.39</t>
  </si>
  <si>
    <t>3.40</t>
  </si>
  <si>
    <t>3.41</t>
  </si>
  <si>
    <t>3.42</t>
  </si>
  <si>
    <t>3.43</t>
  </si>
  <si>
    <t>3.44</t>
  </si>
  <si>
    <t>3.45</t>
  </si>
  <si>
    <t>3.46</t>
  </si>
  <si>
    <t>3.47</t>
  </si>
  <si>
    <t>3.48</t>
  </si>
  <si>
    <t>3.49</t>
  </si>
  <si>
    <t>3.50</t>
  </si>
  <si>
    <t>48.02.401</t>
  </si>
  <si>
    <t>3.51</t>
  </si>
  <si>
    <t>RESERVATÓRIO EM POLIETILENO COM TAMPA DE ROSCA - CAPACIDADE DE 500 LITROS</t>
  </si>
  <si>
    <t>3.52</t>
  </si>
  <si>
    <t>3.53</t>
  </si>
  <si>
    <t>3.54</t>
  </si>
  <si>
    <t>3.55</t>
  </si>
  <si>
    <t>3.56</t>
  </si>
  <si>
    <t>3.57</t>
  </si>
  <si>
    <t>3.58</t>
  </si>
  <si>
    <t>3.59</t>
  </si>
  <si>
    <t>3.60</t>
  </si>
  <si>
    <t>3.61</t>
  </si>
  <si>
    <t>3.62</t>
  </si>
  <si>
    <t>3.63</t>
  </si>
  <si>
    <t>47.01.020</t>
  </si>
  <si>
    <t>3.64</t>
  </si>
  <si>
    <t>REGISTRO DE GAVETA EM LATÃO FUNDIDO SEM ACABAMENTO, DN= 3/4´</t>
  </si>
  <si>
    <t>3.65</t>
  </si>
  <si>
    <t xml:space="preserve">INTERNO </t>
  </si>
  <si>
    <t>3.66</t>
  </si>
  <si>
    <t>INTERNO BANHEIROS</t>
  </si>
  <si>
    <t>3.67</t>
  </si>
  <si>
    <t>ESTRUTURA METÁLICA</t>
  </si>
  <si>
    <t>3.68</t>
  </si>
  <si>
    <t>EXTERNOCOMPLEMENTOS DE ALVENARIA E PAREDE DE 14</t>
  </si>
  <si>
    <t>4.0</t>
  </si>
  <si>
    <t>LAVADOR DE AUTOS</t>
  </si>
  <si>
    <t>17.02.020</t>
  </si>
  <si>
    <t>4.1</t>
  </si>
  <si>
    <t>CHAPISCO</t>
  </si>
  <si>
    <t>CHAPISCO APLICADO DIRETAMENTE NA TERRA COM COLHER DE PEDREIRO. ARGAMASSA TRAÇO 1:3 COM PREPARO MANUAL. PAREDES DA CALHA CENTRAL</t>
  </si>
  <si>
    <t>4.2</t>
  </si>
  <si>
    <t>LASTRO DE CONCRETO MAGRO, APLICADO EM PISOS OU RADIERS, ESPESSURA DE 3 CM. PISO DA CALHA CENTRAL</t>
  </si>
  <si>
    <t>4.3</t>
  </si>
  <si>
    <t>4.4</t>
  </si>
  <si>
    <t>IMPERMEABILIZAÇÃO DE PISO COM ARGAMASSA DE CIMENTO E AREIA, COM ADITIVO IMPERMEABILIZANTE, E = 1,5CM.</t>
  </si>
  <si>
    <t>IMPERMEABILIZAÇÃO DO PISO INCLUSIVE DEGRAUS PAREDES LATERAIS E FUNDO DE ACESSO NA VALA NA CALHA CENTRAL DO LAVADOR DE AUTOS</t>
  </si>
  <si>
    <t>4.5</t>
  </si>
  <si>
    <t>(COMPOSIÇÃO REPRESENTATIVA) DO SERVIÇO DE INST. TUBO PVC, SÉRIE N, ESGOTO PREDIAL, 100 MM (INST. RAMAL DESCARGA, RAMAL DE ESG. SANIT., PRUMADA ESG. SANIT., VENTILAÇÃO OU SUB-COLETOR AÉREO), INCL. CONEXÕES E CORTES, FIXAÇÕES.</t>
  </si>
  <si>
    <t>4.6</t>
  </si>
  <si>
    <t>FABRICADA EM POLIETILENO DE ALTA DENSIDADE (PEAD) COM RESISTENCIA QUIMICA E MECANICA, CONFORME RESOLUÇÃO 357, 430/2011 CONAMA, NBR 14605, ART (ANOTAÇÃO DE RESPONSABILIDADE TECNICA) E DIRETRIZES AMBIENTAIS. INCLUSO PLACAS COALESCENTES, BOMBA DE SUCÇÃO MANUAL, VALVULA REGULADORA DE VAZÃO, CESTO PARA RETENÇÃO DE SÓLIDOS.INSTALAÇÃO COM LOCAÇÃO, ESCAVAÇÃO, PREPARO DA BASE E TUBULAÇÕES NECESSARIAS ATÉ O ESGOTO EXISTENTE. LAUDO DE ANALISE DAS PLACAS COALESCENTES. FORNECIMENTO E INSTALAÇÃO</t>
  </si>
  <si>
    <t>4.7</t>
  </si>
  <si>
    <t>GUIA DE BALIZAMENTO TUBULAR SOBRE ALVENARIA EM AÇO GALVANIZADO E PINTURA ESMALTE NA COR AMARELO</t>
  </si>
  <si>
    <t>4.8</t>
  </si>
  <si>
    <t>CANALETA DE CONTENÇÃO EM AÇO GALVANIZADO</t>
  </si>
  <si>
    <t>5.0</t>
  </si>
  <si>
    <t>ADAPTAÇÃO NA ENTRADA DA GARAGEM</t>
  </si>
  <si>
    <t>5.1</t>
  </si>
  <si>
    <t>RETIRADA DO PORTÃO EXISTENTE COM REAPROVEITAMENTO DO QUADRO METALICO E RETIRADA DE CHAPA.</t>
  </si>
  <si>
    <t>5.2</t>
  </si>
  <si>
    <t>5.3</t>
  </si>
  <si>
    <t>5.4</t>
  </si>
  <si>
    <t>PORTAO DE CORRER EM GRADIL FIXO DE BARRA DE FERRO CHATA DE 3 X 1/4" NA VERTICAL, SEM REQUADRO, ACABAMENTO NATURAL, COM TRILHOS E ROLDANAS</t>
  </si>
  <si>
    <t>REFORMA DO PORTÃO RETIRADO COM REAPROVEITAMENTO DOS REQUADROS PARA COLOCAR BARRAS DE FERRRO</t>
  </si>
  <si>
    <t>ADOTADO CDHU</t>
  </si>
  <si>
    <t>66.02.240</t>
  </si>
  <si>
    <t>5.5</t>
  </si>
  <si>
    <t>KIT MOTOR DESLIZANTE  PARA AUTOMAÇÃO DE PORTÃO INDUSTRIAL DE CORRER COM NO MINIMO AS SEGUINTES CARACTERISTICAS: CHASSI DE ALUMÍNIO, PARA PORTÕES DESLIZANTES A PARTIR DE 1.000 KG E CICLOS DE 60 ABERTURAS POR HORA, ALCANÇANDO UM TEMPO MEDIO DE ABERTURA OU FECHAMENTO DE 18 SEGUNDOS. ALIMENTAÇÃO 220 V; MOTOR MONOFÁSICO; FREQUÊNCIA DE SAÍDA 60 HZ; ROTAÇÃO DO MOTOR (RPM) 1740; CAPACITOR 12 ΜF; FIM DE CURSO HÍBRIDO (ANALÓGICO E DIGITAL);ENGRENAGEM EXTERNA EM ALUMÍNIO; COROA INTERNA NYLON COM ALMA METÁLICA; CENTRAL DE COMANDO BIVOLT (127V / 220V); RECEPTOR DE RÁDIO FREQUÊNCIA (RF) INCORPORADO À PLACA DA CENTRAL; GRAVAÇÃO DE ATÉ 50 CONTROLES; AJUSTE DE EMBREAGEM ELETRÔNICA (FORÇA); MEMORIZAÇÃO AUTOMÁTICA DE PERCURSO A/F;ENTRADAS PARA FOTOCÉLULA (UTILIZAR FONTE EXTERNA) E BOTOEIRA; SAÍDAS PARA MÓDULOS TRAVA E LUZ DE GARAGEM; AJUSTE DE FREIO;AJUSTE DE RAMPA DE FIM DE CURSO SEPARADAMENTE (ABERTURA E FECHAMENTO); AJUSTE DE VELOCIDADE DE FIM DE CURSO; TEMPO DE RETARDO PARA ABERTURA COM SINALEIRA; COMPATÍVEL COM PROG; 01 MOTOR DE PORTÃO PPA; 01 CENTRAL DE COMANDO (INCORPORADA); 02 CONTROLE REMOTO 433,92 MHZ; 08 METROS DE CREMALHEIRAS; MANUAL DE FÁBRICA </t>
  </si>
  <si>
    <t>35.03.030</t>
  </si>
  <si>
    <t>5.6</t>
  </si>
  <si>
    <t>CANCELA AUTOMÁTICA METÁLICA COM BARREIRA DE ALUMÍNIO DE 3,50 ATÉ 4,00 M</t>
  </si>
  <si>
    <t>6.0</t>
  </si>
  <si>
    <t>REFEITORIO</t>
  </si>
  <si>
    <t>6.1</t>
  </si>
  <si>
    <t>6.2</t>
  </si>
  <si>
    <t>6.3</t>
  </si>
  <si>
    <t>6.4</t>
  </si>
  <si>
    <t>6.5</t>
  </si>
  <si>
    <t xml:space="preserve"> INDICADO EM AMARELO NO PROJETO ARQUITETONICO</t>
  </si>
  <si>
    <t>6.6</t>
  </si>
  <si>
    <t>6.7</t>
  </si>
  <si>
    <t>6.8</t>
  </si>
  <si>
    <t>6.9</t>
  </si>
  <si>
    <t xml:space="preserve">8*(0,90X2,1) </t>
  </si>
  <si>
    <t>6.10</t>
  </si>
  <si>
    <t>GUARDA CORPO; 3,0 X1,00MX2; ESCADA3,60M² GUARDA CORPO REFEITORIO: 7,60X1,00 M</t>
  </si>
  <si>
    <t>6.11</t>
  </si>
  <si>
    <t>6.12</t>
  </si>
  <si>
    <t>6.13</t>
  </si>
  <si>
    <t>6.14</t>
  </si>
  <si>
    <t>6.15</t>
  </si>
  <si>
    <t>6.16</t>
  </si>
  <si>
    <t>6.17</t>
  </si>
  <si>
    <t>6.18</t>
  </si>
  <si>
    <t>6.19</t>
  </si>
  <si>
    <t>6.20</t>
  </si>
  <si>
    <t>6.21</t>
  </si>
  <si>
    <t>6.22</t>
  </si>
  <si>
    <t>6.23</t>
  </si>
  <si>
    <t>6.24</t>
  </si>
  <si>
    <t>REFEITORIO+BANHEIROS+DEPOSITO</t>
  </si>
  <si>
    <t>6.25</t>
  </si>
  <si>
    <t>ALVENARIA DE BLOCO DE CONCRETO DE VEDAÇÃO DE 14 CM - CLASSE C</t>
  </si>
  <si>
    <t>ELEVAÇÃO +FECHAMENTO DE VÃOS+APOIO BANCADA</t>
  </si>
  <si>
    <t>6.26</t>
  </si>
  <si>
    <t>11.18.110</t>
  </si>
  <si>
    <t>6.27</t>
  </si>
  <si>
    <t>ENCHIMENTO DE NICHOS EM GERAL, COM MATERIAL PROVENIENTE DE ENTULHO</t>
  </si>
  <si>
    <t>6.28</t>
  </si>
  <si>
    <t>BANHEIROS+DESPENSA</t>
  </si>
  <si>
    <t>6.29</t>
  </si>
  <si>
    <t>6.30</t>
  </si>
  <si>
    <t>BANHEIROS+REFEITORIO+ALVENARIA DA BANCADA REFEITORIO</t>
  </si>
  <si>
    <t>6.31</t>
  </si>
  <si>
    <t>ALVENARIA DA BANCADA REFEITORIO+ ACABAMENTOS PAREDES EXTERNAS E ONDE NECESSARIO</t>
  </si>
  <si>
    <t>14.30.020</t>
  </si>
  <si>
    <t>6.32</t>
  </si>
  <si>
    <t>DIVISÓRIA EM PLACAS DE GRANILITE COM ESPESSURA DE 3 CM</t>
  </si>
  <si>
    <t>((2,35+1,3+1,35+1,3)X1,80)*2</t>
  </si>
  <si>
    <t>44.01.270</t>
  </si>
  <si>
    <t>6.33</t>
  </si>
  <si>
    <t>CUBA DE LOUÇA DE EMBUTIR OVAL</t>
  </si>
  <si>
    <t>6.34</t>
  </si>
  <si>
    <t>COPA;REFEITORIO; BANHEIROS</t>
  </si>
  <si>
    <t>6.35</t>
  </si>
  <si>
    <t>6.36</t>
  </si>
  <si>
    <t>6.37</t>
  </si>
  <si>
    <t>6.38</t>
  </si>
  <si>
    <t>44.03.645</t>
  </si>
  <si>
    <t>6.39</t>
  </si>
  <si>
    <t>TORNEIRA DE MESA AUTOMÁTICA, ACIONAMENTO HIDROMECÂNICO, EM LATÃO CROMADO, DN= 1/2´OU 3/4´</t>
  </si>
  <si>
    <t>6.40</t>
  </si>
  <si>
    <t>44.06.400</t>
  </si>
  <si>
    <t>6.41</t>
  </si>
  <si>
    <t>CUBA EM AÇO INOXIDÁVEL SIMPLES DE 500X400X300MM</t>
  </si>
  <si>
    <t>6.42</t>
  </si>
  <si>
    <t>6.43</t>
  </si>
  <si>
    <t>6.44</t>
  </si>
  <si>
    <t>6.45</t>
  </si>
  <si>
    <t>6.46</t>
  </si>
  <si>
    <t>44.20.620</t>
  </si>
  <si>
    <t>6.47</t>
  </si>
  <si>
    <t>VÁLVULA AMERICANA</t>
  </si>
  <si>
    <t>6.48</t>
  </si>
  <si>
    <t>6.49</t>
  </si>
  <si>
    <t>6.50</t>
  </si>
  <si>
    <t>6.51</t>
  </si>
  <si>
    <t>6.52</t>
  </si>
  <si>
    <t>6.53</t>
  </si>
  <si>
    <t>6.54</t>
  </si>
  <si>
    <t>6.55</t>
  </si>
  <si>
    <t>6.56</t>
  </si>
  <si>
    <t>6.57</t>
  </si>
  <si>
    <t>INCENDIO</t>
  </si>
  <si>
    <t>6.58</t>
  </si>
  <si>
    <t>6.59</t>
  </si>
  <si>
    <t>6.60</t>
  </si>
  <si>
    <t>6.61</t>
  </si>
  <si>
    <t>6.62</t>
  </si>
  <si>
    <t>BANHEIROS E DESPENSA 0,90X2,10*4+0,70X2,1*4+0,90X2,10</t>
  </si>
  <si>
    <t>6.63</t>
  </si>
  <si>
    <t>BOXES DOS BANHEIROS</t>
  </si>
  <si>
    <t>6.64</t>
  </si>
  <si>
    <t>BANHEIROS E DESPENSA</t>
  </si>
  <si>
    <t>6.65</t>
  </si>
  <si>
    <t>6.66</t>
  </si>
  <si>
    <t>6.67</t>
  </si>
  <si>
    <t>6.68</t>
  </si>
  <si>
    <t>6.69</t>
  </si>
  <si>
    <t>6.70</t>
  </si>
  <si>
    <t>6.71</t>
  </si>
  <si>
    <t>6.72</t>
  </si>
  <si>
    <t>6.73</t>
  </si>
  <si>
    <t>6.74</t>
  </si>
  <si>
    <t>6.75</t>
  </si>
  <si>
    <t>ABRIGO DE GÁS PARA BOTIJÃO 13 KG</t>
  </si>
  <si>
    <t>6.76</t>
  </si>
  <si>
    <t>PINTURA EPOXI</t>
  </si>
  <si>
    <t>PISO REFEITORIO</t>
  </si>
  <si>
    <t>6.77</t>
  </si>
  <si>
    <t>PAREDES REFEITORIO+BANHEIROS+BALCÃO</t>
  </si>
  <si>
    <t>6.78</t>
  </si>
  <si>
    <t>PARDES EXTERNAS BANHEIRO E DESPENSA+PAREDE INTERNA DESPENSA</t>
  </si>
  <si>
    <t>7.0</t>
  </si>
  <si>
    <t>BANHEIROS E VESTIÁRIOS MASCULINO</t>
  </si>
  <si>
    <t>7.1</t>
  </si>
  <si>
    <t xml:space="preserve">ABERTURA DE VÃO </t>
  </si>
  <si>
    <t>7.2</t>
  </si>
  <si>
    <t>4,65*0,2*0,40</t>
  </si>
  <si>
    <t>7.3</t>
  </si>
  <si>
    <t>COM CORANTE. 4,65*0,2 SERÁ MEDIDO PELA ÁREA DE PISO EXECUTADO, COM ARGAMASSA DE ALTA RESISTÊNCIA (M²). O ITEM REMUNERA O FORNECIMENTO E APLICAÇÃO DE ARGAMASSA DE ALTA RESISTÊNCIA MECÂNICA, EM PISOS, CLASSIFICAÇÃO GRUPO B, COM RESISTÊNCIA À COMPRESSÃO SIMPLES MAIOR QUE 40 MPA, RESISTÊNCIA À TRAÇÃO POR COMPRESSÃO DIAMETRAL MAIOR QUE 4 MPA E DESGASTE MENOR QUE 1,6 MM, PARA PERCURSO DE 1000 M, CONFORME NBR 11801, APLICADA NA ESPESSURA DE 12 MM, COM COLORAÇÃO FINAL VARIÁVEL DE ACORDO COM AS CORES NATURAIS DOS AGREGADOS, OU COM ADIÇÃO DE PIGMENTOS, ACABAMENTO TIPO DESNATADO, OU DESEMPENADO, OU POLIDO; REMUNERA TAMBÉM A MÃO DE OBRA E MATERIAIS ADICIONAIS NECESSÁRIOS À EXECUÇÃO DO SERVIÇO; NÃO REMUNERA A REGULARIZAÇÃO E O PREPARO PRÉVIO DA SUPERFÍCIE PARA A APLICAÇÃO DA ARGAMASSA.</t>
  </si>
  <si>
    <t>7.4</t>
  </si>
  <si>
    <t>FECHAMENTO DE VÃO DE PORTA:0,90*2,1</t>
  </si>
  <si>
    <t>7.5</t>
  </si>
  <si>
    <t>7.6</t>
  </si>
  <si>
    <t>FECHAMENTO DE VÃOS E REQUADROS</t>
  </si>
  <si>
    <t>7.7</t>
  </si>
  <si>
    <t>7.8</t>
  </si>
  <si>
    <t>BOXES BANHEIROS 0,70X1,80*3 + 0,90X1,80; PORTA TIPO BANG-BANG 1,10X1,80</t>
  </si>
  <si>
    <t>28.01.070</t>
  </si>
  <si>
    <t>7.9</t>
  </si>
  <si>
    <t>FERRAGEM COMPLETA PARA PORTA DE BOX DE WC TIPO LIVRE/OCUPADO</t>
  </si>
  <si>
    <t>28.20.412</t>
  </si>
  <si>
    <t>7.10</t>
  </si>
  <si>
    <t>DOBRADIÇA EM AÇO INOXIDÁVEL DE 3" X 2 1/2", PARA PORTA DE ATÉ 25 KG</t>
  </si>
  <si>
    <t>PARA PORTA BANG-BANG</t>
  </si>
  <si>
    <t>47.02.100</t>
  </si>
  <si>
    <t>7.11</t>
  </si>
  <si>
    <t>REGISTRO DE PRESSÃO EM LATÃO FUNDIDO CROMADO COM CANOPLA, DN= 1/2´ - LINHA ESPECIAL</t>
  </si>
  <si>
    <t>7.12</t>
  </si>
  <si>
    <t>43.02.080</t>
  </si>
  <si>
    <t>7.13</t>
  </si>
  <si>
    <t>CHUVEIRO ELÉTRICO DE 6.500W / 220V COM RESISTÊNCIA BLINDADA</t>
  </si>
  <si>
    <t>7.14</t>
  </si>
  <si>
    <t>39.02.030</t>
  </si>
  <si>
    <t>7.15</t>
  </si>
  <si>
    <t>CABO DE COBRE DE 6 MM², ISOLAMENTO 750 V - ISOLAÇÃO EM PVC 70°C</t>
  </si>
  <si>
    <t>7.16</t>
  </si>
  <si>
    <t>7.17</t>
  </si>
  <si>
    <t>7.18</t>
  </si>
  <si>
    <t>7.19</t>
  </si>
  <si>
    <t>8.0</t>
  </si>
  <si>
    <t>BANHEIROS E VESTIÁRIOS FEMININO</t>
  </si>
  <si>
    <t>8.1</t>
  </si>
  <si>
    <t>8.2</t>
  </si>
  <si>
    <t>8.3</t>
  </si>
  <si>
    <t>PARA INSTALAÇÕES EM GERAL. 10X0,20X0,40</t>
  </si>
  <si>
    <t>8.4</t>
  </si>
  <si>
    <t>COM CORANTE. 10X0,20 +9X0,4. SERÁ MEDIDO PELA ÁREA DE PISO EXECUTADO, COM ARGAMASSA DE ALTA RESISTÊNCIA (M²). O ITEM REMUNERA O FORNECIMENTO E APLICAÇÃO DE ARGAMASSA DE ALTA RESISTÊNCIA MECÂNICA, EM PISOS, CLASSIFICAÇÃO GRUPO B, COM RESISTÊNCIA À COMPRESSÃO SIMPLES MAIOR QUE 40 MPA, RESISTÊNCIA À TRAÇÃO POR COMPRESSÃO DIAMETRAL MAIOR QUE 4 MPA E DESGASTE MENOR QUE 1,6 MM, PARA PERCURSO DE 1000 M, CONFORME NBR 11801, APLICADA NA ESPESSURA DE 12 MM, COM COLORAÇÃO FINAL VARIÁVEL DE ACORDO COM AS CORES NATURAIS DOS AGREGADOS, OU COM ADIÇÃO DE PIGMENTOS, ACABAMENTO TIPO DESNATADO, OU DESEMPENADO, OU POLIDO; REMUNERA TAMBÉM A MÃO DE OBRA E MATERIAIS ADICIONAIS NECESSÁRIOS À EXECUÇÃO DO SERVIÇO; NÃO REMUNERA A REGULARIZAÇÃO E O PREPARO PRÉVIO DA SUPERFÍCIE PARA A APLICAÇÃO DA ARGAMASSA.</t>
  </si>
  <si>
    <t>8.5</t>
  </si>
  <si>
    <t>8.6</t>
  </si>
  <si>
    <t>8.7</t>
  </si>
  <si>
    <t>8.8</t>
  </si>
  <si>
    <t>4,45X1,80</t>
  </si>
  <si>
    <t>8.9</t>
  </si>
  <si>
    <t>BOXES BANHEIROS 0,70X1,80*2 + 0,90x1,80*2; PORTA TIPO BANG-BANG 1,10X1,80; PORTA DE ENTRADA DO BANHEIRO 0,90X2,10</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</si>
  <si>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</si>
  <si>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</si>
  <si>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</si>
  <si>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</si>
  <si>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</si>
  <si>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</si>
  <si>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</si>
  <si>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</si>
  <si>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</si>
  <si>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</si>
  <si>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</si>
  <si>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</si>
  <si>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</si>
  <si>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</si>
  <si>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</si>
  <si>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</si>
  <si>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</si>
  <si>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</si>
  <si>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</si>
  <si>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</si>
  <si>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</si>
  <si>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</si>
  <si>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</si>
  <si>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</si>
  <si>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</si>
  <si>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</si>
  <si>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</si>
  <si>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</si>
  <si>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</si>
  <si>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</si>
  <si>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47.01.030</t>
  </si>
  <si>
    <t>8.40</t>
  </si>
  <si>
    <t>REGISTRO DE GAVETA EM LATÃO FUNDIDO SEM ACABAMENTO, DN= 1´</t>
  </si>
  <si>
    <t>8.41</t>
  </si>
  <si>
    <t>8.42</t>
  </si>
  <si>
    <t>8.43</t>
  </si>
  <si>
    <t>PAREDE E TETO</t>
  </si>
  <si>
    <t>9.0</t>
  </si>
  <si>
    <t>ADMINISTRATIVO</t>
  </si>
  <si>
    <t>9.1</t>
  </si>
  <si>
    <t>9.2</t>
  </si>
  <si>
    <t>9.3</t>
  </si>
  <si>
    <t>9.4</t>
  </si>
  <si>
    <t>9.5</t>
  </si>
  <si>
    <t>9.6</t>
  </si>
  <si>
    <t>9.7</t>
  </si>
  <si>
    <t>9.8</t>
  </si>
  <si>
    <t>9.9</t>
  </si>
  <si>
    <t>9.10</t>
  </si>
  <si>
    <t>BANHEIROS + ALVENARIA DE BANCADAS</t>
  </si>
  <si>
    <t>9.11</t>
  </si>
  <si>
    <t>9.12</t>
  </si>
  <si>
    <t>REQUADROS+ BANHEIROS +FECHAMENTOS</t>
  </si>
  <si>
    <t>9.13</t>
  </si>
  <si>
    <t>REQUADROS. SERÁ MEDIDO PELA ÁREA DE PISO EXECUTADO, COM ARGAMASSA DE ALTA RESISTÊNCIA (M²). O ITEM REMUNERA O FORNECIMENTO E APLICAÇÃO DE ARGAMASSA DE ALTA RESISTÊNCIA MECÂNICA, EM PISOS, CLASSIFICAÇÃO GRUPO B, COM RESISTÊNCIA À COMPRESSÃO SIMPLES MAIOR QUE 40 MPA, RESISTÊNCIA À TRAÇÃO POR COMPRESSÃO DIAMETRAL MAIOR QUE 4 MPA E DESGASTE MENOR QUE 1,6 MM, PARA PERCURSO DE 1000 M, CONFORME NBR 11801, APLICADA NA ESPESSURA DE 12 MM, COM COLORAÇÃO FINAL VARIÁVEL DE ACORDO COM AS CORES NATURAIS DOS AGREGADOS, OU COM ADIÇÃO DE PIGMENTOS, ACABAMENTO TIPO DESNATADO, OU DESEMPENADO, OU POLIDO; REMUNERA TAMBÉM A MÃO DE OBRA E MATERIAIS ADICIONAIS NECESSÁRIOS À EXECUÇÃO DO SERVIÇO; NÃO REMUNERA A REGULARIZAÇÃO E O PREPARO PRÉVIO DA SUPERFÍCIE PARA A APLICAÇÃO DA ARGAMASSA.</t>
  </si>
  <si>
    <t>9.14</t>
  </si>
  <si>
    <t>9.15</t>
  </si>
  <si>
    <t>PORTAS DOS BANHEIROS + BANG BANG 1,10X0,8</t>
  </si>
  <si>
    <t>9.16</t>
  </si>
  <si>
    <t>9.17</t>
  </si>
  <si>
    <t>9.18</t>
  </si>
  <si>
    <t>9.19</t>
  </si>
  <si>
    <t>9.20</t>
  </si>
  <si>
    <t>9.21</t>
  </si>
  <si>
    <t>9.22</t>
  </si>
  <si>
    <t>9.23</t>
  </si>
  <si>
    <t>9.24</t>
  </si>
  <si>
    <t>9.25</t>
  </si>
  <si>
    <t>47.01.010</t>
  </si>
  <si>
    <t>9.26</t>
  </si>
  <si>
    <t>REGISTRO DE GAVETA EM LATÃO FUNDIDO SEM ACABAMENTO, DN= 1/2´</t>
  </si>
  <si>
    <t>9.27</t>
  </si>
  <si>
    <t>9.28</t>
  </si>
  <si>
    <t>9.29</t>
  </si>
  <si>
    <t>9.30</t>
  </si>
  <si>
    <t>9.31</t>
  </si>
  <si>
    <t>9.32</t>
  </si>
  <si>
    <t>BALCÃO DE ATENDIMENTO ENTRE SETOR ADMINISTRATIVO</t>
  </si>
  <si>
    <t>9.33</t>
  </si>
  <si>
    <t>9.34</t>
  </si>
  <si>
    <t>9.35</t>
  </si>
  <si>
    <t>9.36</t>
  </si>
  <si>
    <t>9.37</t>
  </si>
  <si>
    <t>9.38</t>
  </si>
  <si>
    <t>9.39</t>
  </si>
  <si>
    <t>TETOS E PAREDES</t>
  </si>
  <si>
    <t>9.40</t>
  </si>
  <si>
    <t>10.0</t>
  </si>
  <si>
    <t>OBRAS ESCOLARES</t>
  </si>
  <si>
    <t>10.1</t>
  </si>
  <si>
    <t>10.2</t>
  </si>
  <si>
    <t>10.3</t>
  </si>
  <si>
    <t>10.4</t>
  </si>
  <si>
    <t>10.5</t>
  </si>
  <si>
    <t>10.6</t>
  </si>
  <si>
    <t>FECHAMENTO DE VÃO. 0,80X2,2*2</t>
  </si>
  <si>
    <t>10.7</t>
  </si>
  <si>
    <t>10.8</t>
  </si>
  <si>
    <t>10.9</t>
  </si>
  <si>
    <t>TOTAL</t>
  </si>
  <si>
    <t>COMPOSIÇÃO ABRIGO DE GÁS PARA 2 BOTIJÕES DE 13 KG – SINAPI DATA BASE OUT 2024</t>
  </si>
  <si>
    <t>CARPINTEIRO</t>
  </si>
  <si>
    <t>AJUDANTE DE CARPINTEIRO</t>
  </si>
  <si>
    <t>0378</t>
  </si>
  <si>
    <t>FERREIRO/ARMADOR</t>
  </si>
  <si>
    <t>AJUDANTE DE FERREIRO/ARMADOR</t>
  </si>
  <si>
    <t>PEDREIRO</t>
  </si>
  <si>
    <t>PINTOR</t>
  </si>
  <si>
    <t>AJUDANTE DE PINTOR</t>
  </si>
  <si>
    <t>SERVENTE</t>
  </si>
  <si>
    <t>0370</t>
  </si>
  <si>
    <t>AREIA</t>
  </si>
  <si>
    <t>CAL HIDRATADA</t>
  </si>
  <si>
    <t>CIMENTO</t>
  </si>
  <si>
    <t>PEDRA BRITADA 2</t>
  </si>
  <si>
    <t>TABUA 30X2,5CM G1-C2</t>
  </si>
  <si>
    <t>ACO CA-60-B $MD BITOLAS</t>
  </si>
  <si>
    <t>TIJOLO COMUM MACICO</t>
  </si>
  <si>
    <t>PREGO</t>
  </si>
  <si>
    <t>ARAME RECOZIDO N.18</t>
  </si>
  <si>
    <t>PORTAO TELA 0,80X1,00 M MALHA 2" FIO 10</t>
  </si>
  <si>
    <t>CADEADO LATAO CIL. TRAVA DUPLA 35 MM</t>
  </si>
  <si>
    <t>TINTA LATEX STANDARD</t>
  </si>
  <si>
    <t>L</t>
  </si>
  <si>
    <t>SELADOR P/PINTURA LATEX</t>
  </si>
  <si>
    <t>LIXA PARA FERRO</t>
  </si>
  <si>
    <t>ZARCAO</t>
  </si>
  <si>
    <t>TINTA ESMALTE BASE AGUA PREMIUM BRILHANTE</t>
  </si>
  <si>
    <t>MANGUEIRA PARA GÁS 3/8”COMPRIMENTO 1,0M</t>
  </si>
  <si>
    <t>REGISTRO OU REGULADOR DE GAS COZINHA, VAZAO DE 2 KG/H, 2,8 KPA</t>
  </si>
  <si>
    <t>MÃO DE OBRA</t>
  </si>
  <si>
    <t>LEIS SOCIAIS</t>
  </si>
  <si>
    <t>MATERIAL</t>
  </si>
  <si>
    <t>TOTAL DA COMPOSIÇÃO</t>
  </si>
  <si>
    <t>MÊS 08</t>
  </si>
  <si>
    <t>MÊS 07</t>
  </si>
  <si>
    <t>MÊS 06</t>
  </si>
  <si>
    <t>MÊS 05</t>
  </si>
  <si>
    <t>MÊS 04</t>
  </si>
  <si>
    <t xml:space="preserve">MÊS 03 </t>
  </si>
  <si>
    <t>MÊS 02</t>
  </si>
  <si>
    <t xml:space="preserve">MÊS 01 </t>
  </si>
  <si>
    <t>SERVIÇO</t>
  </si>
  <si>
    <t>LOCAL: RUA JOÃO ALBINO GONÇALVES, Nº 152 , JARDIM DE LUCCA, ITATIBA, SÃO PAULO</t>
  </si>
  <si>
    <t>CRONOGRAMA BASICO –  REFORMA DA GARAGEM MUNICIPAL</t>
  </si>
  <si>
    <t>SECRETARIA DE ADMINISTRAÇÃO</t>
  </si>
  <si>
    <t>PREFEITURA DO MUNICÍPIO DE ITATIBA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</si>
</sst>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8" x14ac:knownFonts="1">
    <font>
      <sz val="11"/>
      <color rgb="FF000000"/>
      <name val="Calibri"/>
      <family val="2"/>
      <charset val="1"/>
    </font>
    <font>
      <sz val="10"/>
      <color rgb="FF000000"/>
      <name val="MS Sans Serif"/>
      <family val="2"/>
      <charset val="1"/>
    </font>
    <font>
      <sz val="12"/>
      <color rgb="FF000000"/>
      <name val="Arial"/>
      <family val="2"/>
      <charset val="1"/>
    </font>
    <font>
      <b/>
      <sz val="12"/>
      <color rgb="FF000000"/>
      <name val="Arial"/>
      <family val="2"/>
      <charset val="1"/>
    </font>
    <font>
      <b/>
      <sz val="9"/>
      <color rgb="FF000000"/>
      <name val="Arial"/>
      <family val="2"/>
      <charset val="1"/>
    </font>
    <font>
      <sz val="9"/>
      <color rgb="FF000000"/>
      <name val="Arial"/>
      <family val="2"/>
      <charset val="1"/>
    </font>
    <font>
      <sz val="10"/>
      <color rgb="FF000000"/>
      <name val="Arial"/>
      <family val="2"/>
      <charset val="1"/>
    </font>
    <font>
      <sz val="10"/>
      <name val="Arial"/>
      <family val="2"/>
      <charset val="1"/>
    </font>
  </fonts>
  <fills count="5">
    <fill>
      <patternFill patternType="none"/>
    </fill>
    <fill>
      <patternFill patternType="gray125"/>
    </fill>
    <fill>
      <patternFill patternType="solid">
        <fgColor rgb="FFDDDDDD"/>
        <bgColor rgb="FFD9D9D9"/>
      </patternFill>
    </fill>
    <fill>
      <patternFill patternType="solid">
        <fgColor rgb="FFDDDDDD"/>
        <bgColor rgb="FFCCFFCC"/>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2">
    <xf numFmtId="0" fontId="0" fillId="0" borderId="0"/>
    <xf numFmtId="0" fontId="1" fillId="0" borderId="0"/>
  </cellStyleXfs>
  <cellXfs count="121">
    <xf numFmtId="0" fontId="0" fillId="0" borderId="0" xfId="0"/>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wrapText="1"/>
    </xf>
    <xf numFmtId="0" fontId="2" fillId="0" borderId="1" xfId="0" applyFont="1" applyBorder="1" applyAlignment="1">
      <alignment horizontal="left" vertical="center" wrapText="1"/>
    </xf>
    <xf numFmtId="4" fontId="2" fillId="0" borderId="1" xfId="0" applyNumberFormat="1" applyFont="1" applyBorder="1" applyAlignment="1">
      <alignment horizontal="center" vertical="center"/>
    </xf>
    <xf numFmtId="0" fontId="0" fillId="0" borderId="1" xfId="0" applyBorder="1" applyAlignment="1">
      <alignment horizontal="left"/>
    </xf>
    <xf numFmtId="0" fontId="2" fillId="0" borderId="1" xfId="0" applyFont="1" applyBorder="1" applyAlignment="1">
      <alignment vertical="center"/>
    </xf>
    <xf numFmtId="2" fontId="2" fillId="0" borderId="1" xfId="0" applyNumberFormat="1"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left" vertical="center"/>
    </xf>
    <xf numFmtId="4" fontId="2" fillId="0" borderId="1" xfId="0" applyNumberFormat="1" applyFont="1" applyBorder="1" applyAlignment="1">
      <alignment horizontal="left" vertical="center"/>
    </xf>
    <xf numFmtId="0" fontId="3" fillId="0" borderId="1" xfId="0" applyFont="1" applyBorder="1" applyAlignment="1">
      <alignment horizontal="left" vertical="center"/>
    </xf>
    <xf numFmtId="4" fontId="3" fillId="0" borderId="1" xfId="0" applyNumberFormat="1" applyFont="1" applyBorder="1" applyAlignment="1">
      <alignment horizontal="left" vertical="center"/>
    </xf>
    <xf numFmtId="4" fontId="3" fillId="0" borderId="1" xfId="0" applyNumberFormat="1" applyFont="1" applyBorder="1" applyAlignment="1">
      <alignment horizontal="center" vertical="center"/>
    </xf>
    <xf numFmtId="10" fontId="2" fillId="0" borderId="1" xfId="0" applyNumberFormat="1" applyFont="1" applyBorder="1" applyAlignment="1">
      <alignment horizontal="center" vertical="center" wrapText="1"/>
    </xf>
    <xf numFmtId="4" fontId="0" fillId="0" borderId="0" xfId="0" applyNumberFormat="1"/>
    <xf numFmtId="0" fontId="0" fillId="0" borderId="0" xfId="0" applyAlignment="1">
      <alignment horizontal="center" vertical="center" wrapText="1"/>
    </xf>
    <xf numFmtId="0" fontId="5" fillId="0" borderId="0" xfId="0" applyFont="1" applyAlignment="1">
      <alignment horizontal="center" vertical="center" wrapText="1"/>
    </xf>
    <xf numFmtId="4" fontId="4" fillId="0" borderId="1" xfId="0" applyNumberFormat="1" applyFont="1" applyBorder="1" applyAlignment="1">
      <alignment horizontal="center" vertical="center"/>
    </xf>
    <xf numFmtId="0" fontId="5" fillId="0" borderId="1" xfId="0" applyFont="1" applyBorder="1" applyAlignment="1">
      <alignment horizont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2" borderId="0" xfId="0" applyFont="1" applyFill="1"/>
    <xf numFmtId="0" fontId="4" fillId="2" borderId="0" xfId="0" applyFont="1" applyFill="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center" vertical="center"/>
    </xf>
    <xf numFmtId="4" fontId="5" fillId="2" borderId="0" xfId="0" applyNumberFormat="1" applyFont="1" applyFill="1" applyAlignment="1">
      <alignment horizontal="center" vertical="center"/>
    </xf>
    <xf numFmtId="164" fontId="5" fillId="2" borderId="0" xfId="0" applyNumberFormat="1" applyFont="1" applyFill="1" applyAlignment="1">
      <alignment horizontal="center" vertical="center"/>
    </xf>
    <xf numFmtId="0" fontId="5" fillId="2" borderId="0" xfId="0" applyFont="1" applyFill="1" applyAlignment="1">
      <alignment horizontal="center" vertical="center" wrapText="1"/>
    </xf>
    <xf numFmtId="0" fontId="5" fillId="0" borderId="1" xfId="0" applyFont="1" applyBorder="1" applyAlignment="1">
      <alignment horizontal="center" vertical="center"/>
    </xf>
    <xf numFmtId="4" fontId="5" fillId="0" borderId="1" xfId="0" applyNumberFormat="1"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left" vertical="center"/>
    </xf>
    <xf numFmtId="0" fontId="5" fillId="0" borderId="3" xfId="0" applyFont="1" applyBorder="1" applyAlignment="1">
      <alignment horizontal="center" vertical="center" wrapText="1"/>
    </xf>
    <xf numFmtId="0" fontId="5" fillId="0" borderId="3" xfId="0" applyFont="1" applyBorder="1" applyAlignment="1">
      <alignment horizontal="left" vertical="center"/>
    </xf>
    <xf numFmtId="4" fontId="5" fillId="0" borderId="3" xfId="0" applyNumberFormat="1" applyFont="1" applyBorder="1" applyAlignment="1">
      <alignment horizontal="center" vertical="center"/>
    </xf>
    <xf numFmtId="0" fontId="5" fillId="0" borderId="3" xfId="0" applyFont="1" applyBorder="1" applyAlignment="1">
      <alignment horizontal="left" vertical="center" wrapText="1"/>
    </xf>
    <xf numFmtId="4"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0" fillId="0" borderId="4" xfId="0" applyBorder="1" applyAlignment="1">
      <alignment vertical="center" wrapText="1"/>
    </xf>
    <xf numFmtId="0" fontId="5"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4" fontId="5" fillId="2" borderId="1" xfId="0" applyNumberFormat="1" applyFont="1" applyFill="1" applyBorder="1" applyAlignment="1">
      <alignment horizontal="center" vertical="center"/>
    </xf>
    <xf numFmtId="0" fontId="5" fillId="2" borderId="3"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5" xfId="0" applyFont="1" applyFill="1" applyBorder="1" applyAlignment="1">
      <alignment horizontal="left" vertical="center"/>
    </xf>
    <xf numFmtId="0" fontId="6" fillId="0" borderId="3" xfId="0" applyFont="1" applyBorder="1" applyAlignment="1">
      <alignment horizontal="center" vertical="center"/>
    </xf>
    <xf numFmtId="0" fontId="6" fillId="0" borderId="3" xfId="0" applyFont="1" applyBorder="1"/>
    <xf numFmtId="0" fontId="6" fillId="0" borderId="3" xfId="0" applyFont="1" applyBorder="1" applyAlignment="1">
      <alignment horizontal="center"/>
    </xf>
    <xf numFmtId="4" fontId="6" fillId="0" borderId="3" xfId="0" applyNumberFormat="1" applyFont="1" applyBorder="1" applyAlignment="1">
      <alignment horizontal="center"/>
    </xf>
    <xf numFmtId="0" fontId="6" fillId="0" borderId="3" xfId="0" applyFont="1" applyBorder="1" applyAlignment="1">
      <alignment horizontal="left"/>
    </xf>
    <xf numFmtId="0" fontId="6" fillId="0" borderId="3" xfId="1" applyFont="1" applyBorder="1" applyAlignment="1">
      <alignment horizontal="left" vertical="center" wrapText="1"/>
    </xf>
    <xf numFmtId="0" fontId="6" fillId="0" borderId="3" xfId="1" applyFont="1" applyBorder="1" applyAlignment="1">
      <alignment horizontal="center" vertical="center"/>
    </xf>
    <xf numFmtId="4" fontId="6" fillId="0" borderId="3" xfId="1" applyNumberFormat="1"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center" vertical="center"/>
    </xf>
    <xf numFmtId="0" fontId="0" fillId="0" borderId="3" xfId="0" applyBorder="1"/>
    <xf numFmtId="10" fontId="6" fillId="0" borderId="3" xfId="0" applyNumberFormat="1" applyFont="1" applyBorder="1"/>
    <xf numFmtId="0" fontId="2" fillId="0" borderId="0" xfId="0" applyFont="1" applyAlignment="1">
      <alignment horizontal="center" vertical="center"/>
    </xf>
    <xf numFmtId="0" fontId="0" fillId="3" borderId="1" xfId="0" applyFill="1" applyBorder="1"/>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0" fillId="4" borderId="0" xfId="0" applyFill="1"/>
    <xf numFmtId="0" fontId="0" fillId="3" borderId="1" xfId="0" applyFill="1" applyBorder="1" applyAlignment="1">
      <alignment horizontal="center" vertical="center"/>
    </xf>
    <xf numFmtId="0" fontId="0" fillId="3" borderId="11" xfId="0" applyFill="1" applyBorder="1"/>
    <xf numFmtId="0" fontId="0" fillId="0" borderId="11" xfId="0" applyBorder="1"/>
    <xf numFmtId="0" fontId="0" fillId="3" borderId="16" xfId="0" applyFill="1" applyBorder="1"/>
    <xf numFmtId="0" fontId="0" fillId="0" borderId="15" xfId="0" applyBorder="1"/>
    <xf numFmtId="0" fontId="3" fillId="0" borderId="16" xfId="0" applyFont="1" applyBorder="1" applyAlignment="1">
      <alignment horizontal="center" vertical="center" wrapText="1"/>
    </xf>
    <xf numFmtId="0" fontId="0" fillId="0" borderId="16" xfId="0" applyBorder="1"/>
    <xf numFmtId="0" fontId="0" fillId="3" borderId="15" xfId="0" applyFill="1" applyBorder="1"/>
    <xf numFmtId="0" fontId="0" fillId="0" borderId="17" xfId="0" applyBorder="1"/>
    <xf numFmtId="0" fontId="0" fillId="0" borderId="18" xfId="0" applyBorder="1" applyAlignment="1">
      <alignment horizontal="center" vertical="center"/>
    </xf>
    <xf numFmtId="0" fontId="0" fillId="0" borderId="19" xfId="0" applyBorder="1"/>
    <xf numFmtId="0" fontId="0" fillId="0" borderId="21" xfId="0" applyBorder="1"/>
    <xf numFmtId="0" fontId="0" fillId="0" borderId="18" xfId="0" applyBorder="1"/>
    <xf numFmtId="0" fontId="0" fillId="3" borderId="18" xfId="0" applyFill="1" applyBorder="1"/>
    <xf numFmtId="0" fontId="0" fillId="3" borderId="19" xfId="0" applyFill="1" applyBorder="1"/>
    <xf numFmtId="0" fontId="0" fillId="3" borderId="2" xfId="0" applyFill="1" applyBorder="1"/>
    <xf numFmtId="0" fontId="0" fillId="0" borderId="2" xfId="0" applyBorder="1"/>
    <xf numFmtId="0" fontId="0" fillId="0" borderId="23" xfId="0" applyBorder="1"/>
    <xf numFmtId="0" fontId="0" fillId="3" borderId="21" xfId="0" applyFill="1" applyBorder="1"/>
    <xf numFmtId="0" fontId="2" fillId="4" borderId="0" xfId="0" applyFont="1" applyFill="1" applyAlignment="1">
      <alignment horizontal="right" vertical="center"/>
    </xf>
    <xf numFmtId="0" fontId="2" fillId="4" borderId="0" xfId="0" applyFont="1" applyFill="1"/>
    <xf numFmtId="0" fontId="2" fillId="4" borderId="0" xfId="0" applyFont="1" applyFill="1" applyAlignment="1">
      <alignment horizontal="justify"/>
    </xf>
    <xf numFmtId="0" fontId="2" fillId="4" borderId="0" xfId="0" applyFont="1" applyFill="1" applyAlignment="1">
      <alignment horizontal="center" vertical="center"/>
    </xf>
    <xf numFmtId="0" fontId="3" fillId="3" borderId="11" xfId="0" applyFont="1" applyFill="1" applyBorder="1" applyAlignment="1">
      <alignment horizontal="center" vertical="center" wrapText="1"/>
    </xf>
    <xf numFmtId="0" fontId="2" fillId="4" borderId="24" xfId="0" applyFont="1" applyFill="1" applyBorder="1" applyAlignment="1">
      <alignment horizontal="center" vertical="center"/>
    </xf>
    <xf numFmtId="0" fontId="3" fillId="4" borderId="25" xfId="0" applyFont="1" applyFill="1" applyBorder="1" applyAlignment="1">
      <alignment horizontal="left" vertical="center"/>
    </xf>
    <xf numFmtId="0" fontId="3" fillId="4" borderId="26" xfId="0" applyFont="1" applyFill="1" applyBorder="1" applyAlignment="1">
      <alignment horizontal="left" vertical="center"/>
    </xf>
    <xf numFmtId="0" fontId="2" fillId="4" borderId="27"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3" xfId="0" applyFont="1" applyBorder="1" applyAlignment="1">
      <alignment horizontal="center" vertical="center"/>
    </xf>
    <xf numFmtId="0" fontId="4" fillId="0" borderId="5" xfId="0" applyFont="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5" fillId="0" borderId="1" xfId="0" applyFont="1" applyBorder="1" applyAlignment="1">
      <alignment horizontal="left" vertical="center" wrapText="1"/>
    </xf>
    <xf numFmtId="0" fontId="3" fillId="4" borderId="0" xfId="0" applyFont="1" applyFill="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2" xfId="0" applyFont="1" applyBorder="1" applyAlignment="1">
      <alignment horizontal="center" vertical="center" wrapText="1"/>
    </xf>
  </cellXfs>
  <cellStyles count="2">
    <cellStyle name="Normal" xfId="0" builtinId="0"/>
    <cellStyle name="Normal 2" xfId="1" xr:uid="{00000000-0005-0000-0000-000006000000}"/>
  </cellStyles>
  <dxfs count="1">
    <dxf>
      <font>
        <sz val="11"/>
        <color rgb="FF000000"/>
        <name val="Calibri"/>
        <family val="2"/>
        <charset val="1"/>
      </font>
      <fill>
        <patternFill>
          <bgColor rgb="FFD9D9D9"/>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DDDDDD"/>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11"/>
  <sheetViews>
    <sheetView topLeftCell="A407" zoomScale="80" zoomScaleNormal="80" zoomScaleSheetLayoutView="100" workbookViewId="0">
      <selection activeCell="I386" sqref="A386:I411"/>
    </sheetView>
  </sheetViews>
  <sheetFormatPr defaultColWidth="11.5703125" defaultRowHeight="15" x14ac:dyDescent="0.25"/>
  <cols>
    <col min="1" max="1" width="14.140625" customWidth="1"/>
    <col min="2" max="2" width="15.7109375" customWidth="1"/>
    <col min="4" max="4" width="70.85546875" customWidth="1"/>
    <col min="6" max="6" width="11.5703125" style="22"/>
    <col min="7" max="7" width="16.85546875" customWidth="1"/>
    <col min="8" max="8" width="20.42578125" customWidth="1"/>
    <col min="9" max="9" width="18.28515625" customWidth="1"/>
    <col min="10" max="10" width="46.42578125" style="23" customWidth="1"/>
  </cols>
  <sheetData>
    <row r="1" spans="1:10" ht="24.95" customHeight="1" x14ac:dyDescent="0.25">
      <c r="A1" s="107" t="s">
        <v>28</v>
      </c>
      <c r="B1" s="107"/>
      <c r="C1" s="107"/>
      <c r="D1" s="107"/>
      <c r="E1" s="107"/>
      <c r="F1" s="107"/>
      <c r="G1" s="107"/>
      <c r="H1" s="107"/>
      <c r="I1" s="107"/>
      <c r="J1" s="24"/>
    </row>
    <row r="2" spans="1:10" ht="24.95" customHeight="1" x14ac:dyDescent="0.25">
      <c r="A2" s="108" t="s">
        <v>29</v>
      </c>
      <c r="B2" s="108"/>
      <c r="C2" s="108"/>
      <c r="D2" s="108"/>
      <c r="E2" s="108"/>
      <c r="F2" s="108"/>
      <c r="G2" s="108"/>
      <c r="H2" s="108"/>
      <c r="I2" s="108"/>
      <c r="J2" s="24"/>
    </row>
    <row r="3" spans="1:10" ht="24.95" customHeight="1" x14ac:dyDescent="0.25">
      <c r="A3" s="108" t="s">
        <v>30</v>
      </c>
      <c r="B3" s="108"/>
      <c r="C3" s="108"/>
      <c r="D3" s="108"/>
      <c r="E3" s="108"/>
      <c r="F3" s="108"/>
      <c r="G3" s="108"/>
      <c r="H3" s="108"/>
      <c r="I3" s="108"/>
      <c r="J3" s="24"/>
    </row>
    <row r="4" spans="1:10" ht="24.75" x14ac:dyDescent="0.25">
      <c r="A4" s="2" t="s">
        <v>31</v>
      </c>
      <c r="B4" s="2" t="s">
        <v>32</v>
      </c>
      <c r="C4" s="2" t="s">
        <v>33</v>
      </c>
      <c r="D4" s="2" t="s">
        <v>34</v>
      </c>
      <c r="E4" s="2" t="s">
        <v>35</v>
      </c>
      <c r="F4" s="25" t="s">
        <v>36</v>
      </c>
      <c r="G4" s="26" t="s">
        <v>37</v>
      </c>
      <c r="H4" s="26" t="s">
        <v>38</v>
      </c>
      <c r="I4" s="27" t="s">
        <v>39</v>
      </c>
      <c r="J4" s="28" t="s">
        <v>40</v>
      </c>
    </row>
    <row r="5" spans="1:10" ht="24.95" customHeight="1" x14ac:dyDescent="0.25">
      <c r="A5" s="29"/>
      <c r="B5" s="29"/>
      <c r="C5" s="30" t="s">
        <v>41</v>
      </c>
      <c r="D5" s="31" t="s">
        <v>42</v>
      </c>
      <c r="E5" s="32"/>
      <c r="F5" s="33"/>
      <c r="G5" s="33"/>
      <c r="H5" s="34">
        <v>0.24229999999999999</v>
      </c>
      <c r="I5" s="33"/>
      <c r="J5" s="35"/>
    </row>
    <row r="6" spans="1:10" ht="24.95" customHeight="1" x14ac:dyDescent="0.25">
      <c r="A6" s="36" t="s">
        <v>43</v>
      </c>
      <c r="B6" s="36">
        <v>97625</v>
      </c>
      <c r="C6" s="36" t="s">
        <v>44</v>
      </c>
      <c r="D6" s="3" t="s">
        <v>45</v>
      </c>
      <c r="E6" s="36" t="s">
        <v>16</v>
      </c>
      <c r="F6" s="37">
        <v>31.34</v>
      </c>
      <c r="G6" s="37">
        <v>50.24</v>
      </c>
      <c r="H6" s="37">
        <f t="shared" ref="H6:H37" si="0">ROUND((($G6*$H$5)+$G6),2)</f>
        <v>62.41</v>
      </c>
      <c r="I6" s="37">
        <f t="shared" ref="I6:I37" si="1">F6*H6</f>
        <v>1955.9294</v>
      </c>
      <c r="J6" s="28" t="s">
        <v>46</v>
      </c>
    </row>
    <row r="7" spans="1:10" ht="24.95" customHeight="1" x14ac:dyDescent="0.25">
      <c r="A7" s="36" t="s">
        <v>43</v>
      </c>
      <c r="B7" s="36">
        <v>97626</v>
      </c>
      <c r="C7" s="36" t="s">
        <v>47</v>
      </c>
      <c r="D7" s="3" t="s">
        <v>48</v>
      </c>
      <c r="E7" s="36" t="s">
        <v>16</v>
      </c>
      <c r="F7" s="37">
        <f>(0.3*0.3*2.8)</f>
        <v>0.252</v>
      </c>
      <c r="G7" s="37">
        <v>690.35</v>
      </c>
      <c r="H7" s="37">
        <f t="shared" si="0"/>
        <v>857.62</v>
      </c>
      <c r="I7" s="37">
        <f t="shared" si="1"/>
        <v>216.12024</v>
      </c>
      <c r="J7" s="28"/>
    </row>
    <row r="8" spans="1:10" ht="24.95" customHeight="1" x14ac:dyDescent="0.25">
      <c r="A8" s="36" t="s">
        <v>43</v>
      </c>
      <c r="B8" s="36">
        <v>97629</v>
      </c>
      <c r="C8" s="36" t="s">
        <v>49</v>
      </c>
      <c r="D8" s="3" t="s">
        <v>50</v>
      </c>
      <c r="E8" s="36" t="s">
        <v>16</v>
      </c>
      <c r="F8" s="37">
        <v>17.100000000000001</v>
      </c>
      <c r="G8" s="37">
        <v>93.23</v>
      </c>
      <c r="H8" s="37">
        <f t="shared" si="0"/>
        <v>115.82</v>
      </c>
      <c r="I8" s="37">
        <f t="shared" si="1"/>
        <v>1980.5219999999999</v>
      </c>
      <c r="J8" s="28"/>
    </row>
    <row r="9" spans="1:10" ht="24.95" customHeight="1" x14ac:dyDescent="0.25">
      <c r="A9" s="36" t="s">
        <v>43</v>
      </c>
      <c r="B9" s="36">
        <v>97629</v>
      </c>
      <c r="C9" s="36" t="s">
        <v>51</v>
      </c>
      <c r="D9" s="3" t="s">
        <v>52</v>
      </c>
      <c r="E9" s="36" t="s">
        <v>16</v>
      </c>
      <c r="F9" s="37">
        <v>3</v>
      </c>
      <c r="G9" s="37">
        <v>93.23</v>
      </c>
      <c r="H9" s="37">
        <f t="shared" si="0"/>
        <v>115.82</v>
      </c>
      <c r="I9" s="37">
        <f t="shared" si="1"/>
        <v>347.46</v>
      </c>
      <c r="J9" s="28"/>
    </row>
    <row r="10" spans="1:10" ht="24.95" customHeight="1" x14ac:dyDescent="0.25">
      <c r="A10" s="36" t="s">
        <v>53</v>
      </c>
      <c r="B10" s="36" t="s">
        <v>54</v>
      </c>
      <c r="C10" s="36" t="s">
        <v>55</v>
      </c>
      <c r="D10" s="3" t="s">
        <v>56</v>
      </c>
      <c r="E10" s="36" t="s">
        <v>16</v>
      </c>
      <c r="F10" s="37">
        <f>SUM(F6:F9)</f>
        <v>51.692</v>
      </c>
      <c r="G10" s="37">
        <v>21.98</v>
      </c>
      <c r="H10" s="37">
        <f t="shared" si="0"/>
        <v>27.31</v>
      </c>
      <c r="I10" s="37">
        <f t="shared" si="1"/>
        <v>1411.7085199999999</v>
      </c>
      <c r="J10" s="28"/>
    </row>
    <row r="11" spans="1:10" ht="24.95" customHeight="1" x14ac:dyDescent="0.25">
      <c r="A11" s="36" t="s">
        <v>43</v>
      </c>
      <c r="B11" s="36">
        <v>97644</v>
      </c>
      <c r="C11" s="36" t="s">
        <v>57</v>
      </c>
      <c r="D11" s="3" t="s">
        <v>58</v>
      </c>
      <c r="E11" s="36" t="s">
        <v>59</v>
      </c>
      <c r="F11" s="37">
        <v>7.56</v>
      </c>
      <c r="G11" s="37">
        <v>11.4</v>
      </c>
      <c r="H11" s="37">
        <f t="shared" si="0"/>
        <v>14.16</v>
      </c>
      <c r="I11" s="37">
        <f t="shared" si="1"/>
        <v>107.0496</v>
      </c>
      <c r="J11" s="28" t="s">
        <v>60</v>
      </c>
    </row>
    <row r="12" spans="1:10" ht="64.5" customHeight="1" x14ac:dyDescent="0.25">
      <c r="A12" s="36" t="s">
        <v>53</v>
      </c>
      <c r="B12" s="36" t="s">
        <v>61</v>
      </c>
      <c r="C12" s="36" t="s">
        <v>62</v>
      </c>
      <c r="D12" s="3" t="s">
        <v>63</v>
      </c>
      <c r="E12" s="36" t="s">
        <v>59</v>
      </c>
      <c r="F12" s="37">
        <v>41.7</v>
      </c>
      <c r="G12" s="37">
        <v>28.83</v>
      </c>
      <c r="H12" s="37">
        <f t="shared" si="0"/>
        <v>35.82</v>
      </c>
      <c r="I12" s="37">
        <f t="shared" si="1"/>
        <v>1493.6940000000002</v>
      </c>
      <c r="J12" s="28" t="s">
        <v>64</v>
      </c>
    </row>
    <row r="13" spans="1:10" ht="24.95" customHeight="1" x14ac:dyDescent="0.25">
      <c r="A13" s="36" t="s">
        <v>53</v>
      </c>
      <c r="B13" s="36" t="s">
        <v>65</v>
      </c>
      <c r="C13" s="36" t="s">
        <v>66</v>
      </c>
      <c r="D13" s="3" t="s">
        <v>67</v>
      </c>
      <c r="E13" s="36" t="s">
        <v>35</v>
      </c>
      <c r="F13" s="37">
        <v>20</v>
      </c>
      <c r="G13" s="37">
        <v>18.18</v>
      </c>
      <c r="H13" s="37">
        <f t="shared" si="0"/>
        <v>22.59</v>
      </c>
      <c r="I13" s="37">
        <f t="shared" si="1"/>
        <v>451.8</v>
      </c>
      <c r="J13" s="28"/>
    </row>
    <row r="14" spans="1:10" ht="24.95" customHeight="1" x14ac:dyDescent="0.25">
      <c r="A14" s="36" t="s">
        <v>53</v>
      </c>
      <c r="B14" s="36" t="s">
        <v>68</v>
      </c>
      <c r="C14" s="36" t="s">
        <v>69</v>
      </c>
      <c r="D14" s="3" t="s">
        <v>70</v>
      </c>
      <c r="E14" s="36" t="s">
        <v>12</v>
      </c>
      <c r="F14" s="37">
        <v>40</v>
      </c>
      <c r="G14" s="37">
        <v>5.48</v>
      </c>
      <c r="H14" s="37">
        <f t="shared" si="0"/>
        <v>6.81</v>
      </c>
      <c r="I14" s="37">
        <f t="shared" si="1"/>
        <v>272.39999999999998</v>
      </c>
      <c r="J14" s="28"/>
    </row>
    <row r="15" spans="1:10" ht="24.95" customHeight="1" x14ac:dyDescent="0.25">
      <c r="A15" s="36" t="s">
        <v>53</v>
      </c>
      <c r="B15" s="36" t="s">
        <v>71</v>
      </c>
      <c r="C15" s="36" t="s">
        <v>72</v>
      </c>
      <c r="D15" s="3" t="s">
        <v>73</v>
      </c>
      <c r="E15" s="36" t="s">
        <v>35</v>
      </c>
      <c r="F15" s="37">
        <v>24</v>
      </c>
      <c r="G15" s="37">
        <v>11.41</v>
      </c>
      <c r="H15" s="37">
        <f t="shared" si="0"/>
        <v>14.17</v>
      </c>
      <c r="I15" s="37">
        <f t="shared" si="1"/>
        <v>340.08</v>
      </c>
      <c r="J15" s="28"/>
    </row>
    <row r="16" spans="1:10" ht="24.95" customHeight="1" x14ac:dyDescent="0.25">
      <c r="A16" s="36" t="s">
        <v>53</v>
      </c>
      <c r="B16" s="36" t="s">
        <v>74</v>
      </c>
      <c r="C16" s="36" t="s">
        <v>75</v>
      </c>
      <c r="D16" s="3" t="s">
        <v>76</v>
      </c>
      <c r="E16" s="36" t="s">
        <v>59</v>
      </c>
      <c r="F16" s="37">
        <v>8</v>
      </c>
      <c r="G16" s="37">
        <v>91.3</v>
      </c>
      <c r="H16" s="37">
        <f t="shared" si="0"/>
        <v>113.42</v>
      </c>
      <c r="I16" s="37">
        <f t="shared" si="1"/>
        <v>907.36</v>
      </c>
      <c r="J16" s="28"/>
    </row>
    <row r="17" spans="1:10" ht="24.95" customHeight="1" x14ac:dyDescent="0.25">
      <c r="A17" s="36" t="s">
        <v>53</v>
      </c>
      <c r="B17" s="36" t="s">
        <v>77</v>
      </c>
      <c r="C17" s="36" t="s">
        <v>78</v>
      </c>
      <c r="D17" s="3" t="s">
        <v>79</v>
      </c>
      <c r="E17" s="36" t="s">
        <v>12</v>
      </c>
      <c r="F17" s="37">
        <v>100</v>
      </c>
      <c r="G17" s="37">
        <v>11.41</v>
      </c>
      <c r="H17" s="37">
        <f t="shared" si="0"/>
        <v>14.17</v>
      </c>
      <c r="I17" s="37">
        <f t="shared" si="1"/>
        <v>1417</v>
      </c>
      <c r="J17" s="28"/>
    </row>
    <row r="18" spans="1:10" ht="24.95" customHeight="1" x14ac:dyDescent="0.25">
      <c r="A18" s="36" t="s">
        <v>53</v>
      </c>
      <c r="B18" s="36" t="s">
        <v>80</v>
      </c>
      <c r="C18" s="36" t="s">
        <v>81</v>
      </c>
      <c r="D18" s="3" t="s">
        <v>82</v>
      </c>
      <c r="E18" s="36" t="s">
        <v>12</v>
      </c>
      <c r="F18" s="37">
        <v>100</v>
      </c>
      <c r="G18" s="37">
        <v>2.79</v>
      </c>
      <c r="H18" s="37">
        <f t="shared" si="0"/>
        <v>3.47</v>
      </c>
      <c r="I18" s="37">
        <f t="shared" si="1"/>
        <v>347</v>
      </c>
      <c r="J18" s="28"/>
    </row>
    <row r="19" spans="1:10" ht="24.95" customHeight="1" x14ac:dyDescent="0.25">
      <c r="A19" s="36" t="s">
        <v>53</v>
      </c>
      <c r="B19" s="36" t="s">
        <v>83</v>
      </c>
      <c r="C19" s="36" t="s">
        <v>84</v>
      </c>
      <c r="D19" s="3" t="s">
        <v>85</v>
      </c>
      <c r="E19" s="36" t="s">
        <v>12</v>
      </c>
      <c r="F19" s="37">
        <v>100</v>
      </c>
      <c r="G19" s="37">
        <v>7.43</v>
      </c>
      <c r="H19" s="37">
        <f t="shared" si="0"/>
        <v>9.23</v>
      </c>
      <c r="I19" s="37">
        <f t="shared" si="1"/>
        <v>923</v>
      </c>
      <c r="J19" s="28"/>
    </row>
    <row r="20" spans="1:10" ht="24.95" customHeight="1" x14ac:dyDescent="0.25">
      <c r="A20" s="36" t="s">
        <v>53</v>
      </c>
      <c r="B20" s="36" t="s">
        <v>86</v>
      </c>
      <c r="C20" s="36" t="s">
        <v>87</v>
      </c>
      <c r="D20" s="3" t="s">
        <v>88</v>
      </c>
      <c r="E20" s="36" t="s">
        <v>35</v>
      </c>
      <c r="F20" s="37">
        <v>2</v>
      </c>
      <c r="G20" s="37">
        <v>81.239999999999995</v>
      </c>
      <c r="H20" s="37">
        <f t="shared" si="0"/>
        <v>100.92</v>
      </c>
      <c r="I20" s="37">
        <f t="shared" si="1"/>
        <v>201.84</v>
      </c>
      <c r="J20" s="28"/>
    </row>
    <row r="21" spans="1:10" ht="24.95" customHeight="1" x14ac:dyDescent="0.25">
      <c r="A21" s="36" t="s">
        <v>53</v>
      </c>
      <c r="B21" s="36" t="s">
        <v>89</v>
      </c>
      <c r="C21" s="36" t="s">
        <v>90</v>
      </c>
      <c r="D21" s="3" t="s">
        <v>91</v>
      </c>
      <c r="E21" s="36" t="s">
        <v>59</v>
      </c>
      <c r="F21" s="37">
        <v>24.74</v>
      </c>
      <c r="G21" s="37">
        <v>52.08</v>
      </c>
      <c r="H21" s="37">
        <f t="shared" si="0"/>
        <v>64.7</v>
      </c>
      <c r="I21" s="37">
        <f t="shared" si="1"/>
        <v>1600.6779999999999</v>
      </c>
      <c r="J21" s="28" t="s">
        <v>92</v>
      </c>
    </row>
    <row r="22" spans="1:10" ht="24.95" customHeight="1" x14ac:dyDescent="0.25">
      <c r="A22" s="36" t="s">
        <v>53</v>
      </c>
      <c r="B22" s="36" t="s">
        <v>93</v>
      </c>
      <c r="C22" s="36" t="s">
        <v>94</v>
      </c>
      <c r="D22" s="3" t="s">
        <v>95</v>
      </c>
      <c r="E22" s="36" t="s">
        <v>35</v>
      </c>
      <c r="F22" s="37">
        <v>1</v>
      </c>
      <c r="G22" s="37">
        <v>86.27</v>
      </c>
      <c r="H22" s="37">
        <f t="shared" si="0"/>
        <v>107.17</v>
      </c>
      <c r="I22" s="37">
        <f t="shared" si="1"/>
        <v>107.17</v>
      </c>
      <c r="J22" s="28" t="s">
        <v>96</v>
      </c>
    </row>
    <row r="23" spans="1:10" ht="32.85" customHeight="1" x14ac:dyDescent="0.25">
      <c r="A23" s="36" t="s">
        <v>53</v>
      </c>
      <c r="B23" s="36" t="s">
        <v>97</v>
      </c>
      <c r="C23" s="36" t="s">
        <v>98</v>
      </c>
      <c r="D23" s="3" t="s">
        <v>99</v>
      </c>
      <c r="E23" s="36" t="s">
        <v>59</v>
      </c>
      <c r="F23" s="37">
        <v>148.13</v>
      </c>
      <c r="G23" s="37">
        <v>88.62</v>
      </c>
      <c r="H23" s="37">
        <f t="shared" si="0"/>
        <v>110.09</v>
      </c>
      <c r="I23" s="37">
        <f t="shared" si="1"/>
        <v>16307.6317</v>
      </c>
      <c r="J23" s="28" t="s">
        <v>100</v>
      </c>
    </row>
    <row r="24" spans="1:10" ht="32.85" customHeight="1" x14ac:dyDescent="0.25">
      <c r="A24" s="36" t="s">
        <v>53</v>
      </c>
      <c r="B24" s="36" t="s">
        <v>101</v>
      </c>
      <c r="C24" s="36" t="s">
        <v>102</v>
      </c>
      <c r="D24" s="3" t="s">
        <v>103</v>
      </c>
      <c r="E24" s="36" t="s">
        <v>59</v>
      </c>
      <c r="F24" s="37">
        <v>19.8</v>
      </c>
      <c r="G24" s="37">
        <v>73.510000000000005</v>
      </c>
      <c r="H24" s="37">
        <f t="shared" si="0"/>
        <v>91.32</v>
      </c>
      <c r="I24" s="37">
        <f t="shared" si="1"/>
        <v>1808.136</v>
      </c>
      <c r="J24" s="28" t="s">
        <v>104</v>
      </c>
    </row>
    <row r="25" spans="1:10" ht="32.85" customHeight="1" x14ac:dyDescent="0.25">
      <c r="A25" s="38" t="s">
        <v>53</v>
      </c>
      <c r="B25" s="36" t="s">
        <v>105</v>
      </c>
      <c r="C25" s="36" t="s">
        <v>106</v>
      </c>
      <c r="D25" s="39" t="s">
        <v>107</v>
      </c>
      <c r="E25" s="36" t="s">
        <v>59</v>
      </c>
      <c r="F25" s="37">
        <v>38.4</v>
      </c>
      <c r="G25" s="37">
        <v>26.25</v>
      </c>
      <c r="H25" s="37">
        <f t="shared" si="0"/>
        <v>32.61</v>
      </c>
      <c r="I25" s="37">
        <f t="shared" si="1"/>
        <v>1252.2239999999999</v>
      </c>
      <c r="J25" s="28" t="s">
        <v>108</v>
      </c>
    </row>
    <row r="26" spans="1:10" ht="32.85" customHeight="1" x14ac:dyDescent="0.25">
      <c r="A26" s="36" t="s">
        <v>53</v>
      </c>
      <c r="B26" s="36" t="s">
        <v>109</v>
      </c>
      <c r="C26" s="36" t="s">
        <v>110</v>
      </c>
      <c r="D26" s="3" t="s">
        <v>111</v>
      </c>
      <c r="E26" s="36" t="s">
        <v>16</v>
      </c>
      <c r="F26" s="37">
        <v>3</v>
      </c>
      <c r="G26" s="37">
        <v>1731.26</v>
      </c>
      <c r="H26" s="37">
        <f t="shared" si="0"/>
        <v>2150.7399999999998</v>
      </c>
      <c r="I26" s="37">
        <f t="shared" si="1"/>
        <v>6452.2199999999993</v>
      </c>
      <c r="J26" s="28" t="s">
        <v>100</v>
      </c>
    </row>
    <row r="27" spans="1:10" ht="41.1" customHeight="1" x14ac:dyDescent="0.25">
      <c r="A27" s="36" t="s">
        <v>43</v>
      </c>
      <c r="B27" s="36">
        <v>95240</v>
      </c>
      <c r="C27" s="36" t="s">
        <v>112</v>
      </c>
      <c r="D27" s="3" t="s">
        <v>113</v>
      </c>
      <c r="E27" s="36" t="s">
        <v>59</v>
      </c>
      <c r="F27" s="37">
        <v>52.24</v>
      </c>
      <c r="G27" s="37">
        <v>17.55</v>
      </c>
      <c r="H27" s="37">
        <f t="shared" si="0"/>
        <v>21.8</v>
      </c>
      <c r="I27" s="37">
        <f t="shared" si="1"/>
        <v>1138.8320000000001</v>
      </c>
      <c r="J27" s="28" t="s">
        <v>114</v>
      </c>
    </row>
    <row r="28" spans="1:10" ht="24.95" customHeight="1" x14ac:dyDescent="0.25">
      <c r="A28" s="36" t="s">
        <v>43</v>
      </c>
      <c r="B28" s="36">
        <v>87257</v>
      </c>
      <c r="C28" s="36" t="s">
        <v>115</v>
      </c>
      <c r="D28" s="3" t="s">
        <v>116</v>
      </c>
      <c r="E28" s="36" t="s">
        <v>59</v>
      </c>
      <c r="F28" s="37">
        <v>52.55</v>
      </c>
      <c r="G28" s="37">
        <v>59</v>
      </c>
      <c r="H28" s="37">
        <f t="shared" si="0"/>
        <v>73.3</v>
      </c>
      <c r="I28" s="37">
        <f t="shared" si="1"/>
        <v>3851.9149999999995</v>
      </c>
      <c r="J28" s="28" t="s">
        <v>117</v>
      </c>
    </row>
    <row r="29" spans="1:10" ht="24.95" customHeight="1" x14ac:dyDescent="0.25">
      <c r="A29" s="36" t="s">
        <v>43</v>
      </c>
      <c r="B29" s="36">
        <v>88650</v>
      </c>
      <c r="C29" s="36" t="s">
        <v>118</v>
      </c>
      <c r="D29" s="3" t="s">
        <v>119</v>
      </c>
      <c r="E29" s="36" t="s">
        <v>12</v>
      </c>
      <c r="F29" s="37">
        <v>54.3</v>
      </c>
      <c r="G29" s="37">
        <v>11.19</v>
      </c>
      <c r="H29" s="37">
        <f t="shared" si="0"/>
        <v>13.9</v>
      </c>
      <c r="I29" s="37">
        <f t="shared" si="1"/>
        <v>754.77</v>
      </c>
      <c r="J29" s="28" t="s">
        <v>117</v>
      </c>
    </row>
    <row r="30" spans="1:10" ht="206.65" customHeight="1" x14ac:dyDescent="0.25">
      <c r="A30" s="36" t="s">
        <v>53</v>
      </c>
      <c r="B30" s="36" t="s">
        <v>120</v>
      </c>
      <c r="C30" s="36" t="s">
        <v>121</v>
      </c>
      <c r="D30" s="3" t="s">
        <v>122</v>
      </c>
      <c r="E30" s="36" t="s">
        <v>59</v>
      </c>
      <c r="F30" s="37">
        <v>237.75</v>
      </c>
      <c r="G30" s="37">
        <v>96.14</v>
      </c>
      <c r="H30" s="37">
        <f t="shared" si="0"/>
        <v>119.43</v>
      </c>
      <c r="I30" s="37">
        <f t="shared" si="1"/>
        <v>28394.482500000002</v>
      </c>
      <c r="J30" s="28" t="s">
        <v>123</v>
      </c>
    </row>
    <row r="31" spans="1:10" ht="34.35" customHeight="1" x14ac:dyDescent="0.25">
      <c r="A31" s="36" t="s">
        <v>43</v>
      </c>
      <c r="B31" s="36">
        <v>96116</v>
      </c>
      <c r="C31" s="36" t="s">
        <v>124</v>
      </c>
      <c r="D31" s="39" t="s">
        <v>125</v>
      </c>
      <c r="E31" s="36" t="s">
        <v>59</v>
      </c>
      <c r="F31" s="37">
        <v>52.55</v>
      </c>
      <c r="G31" s="37">
        <v>60.16</v>
      </c>
      <c r="H31" s="37">
        <f t="shared" si="0"/>
        <v>74.739999999999995</v>
      </c>
      <c r="I31" s="37">
        <f t="shared" si="1"/>
        <v>3927.5869999999995</v>
      </c>
      <c r="J31" s="28" t="s">
        <v>126</v>
      </c>
    </row>
    <row r="32" spans="1:10" ht="24.95" customHeight="1" x14ac:dyDescent="0.25">
      <c r="A32" s="36" t="s">
        <v>53</v>
      </c>
      <c r="B32" s="36" t="s">
        <v>127</v>
      </c>
      <c r="C32" s="36" t="s">
        <v>128</v>
      </c>
      <c r="D32" s="3" t="s">
        <v>129</v>
      </c>
      <c r="E32" s="36" t="s">
        <v>59</v>
      </c>
      <c r="F32" s="37">
        <v>6.05</v>
      </c>
      <c r="G32" s="37">
        <v>240.22</v>
      </c>
      <c r="H32" s="37">
        <f t="shared" si="0"/>
        <v>298.43</v>
      </c>
      <c r="I32" s="37">
        <f t="shared" si="1"/>
        <v>1805.5015000000001</v>
      </c>
      <c r="J32" s="28" t="s">
        <v>130</v>
      </c>
    </row>
    <row r="33" spans="1:10" ht="24.95" customHeight="1" x14ac:dyDescent="0.25">
      <c r="A33" s="36" t="s">
        <v>53</v>
      </c>
      <c r="B33" s="36" t="s">
        <v>131</v>
      </c>
      <c r="C33" s="36" t="s">
        <v>132</v>
      </c>
      <c r="D33" s="3" t="s">
        <v>133</v>
      </c>
      <c r="E33" s="36" t="s">
        <v>59</v>
      </c>
      <c r="F33" s="37">
        <v>3.3</v>
      </c>
      <c r="G33" s="37">
        <v>881.35</v>
      </c>
      <c r="H33" s="37">
        <f t="shared" si="0"/>
        <v>1094.9000000000001</v>
      </c>
      <c r="I33" s="37">
        <f t="shared" si="1"/>
        <v>3613.17</v>
      </c>
      <c r="J33" s="28" t="s">
        <v>134</v>
      </c>
    </row>
    <row r="34" spans="1:10" ht="43.35" customHeight="1" x14ac:dyDescent="0.25">
      <c r="A34" s="36" t="s">
        <v>43</v>
      </c>
      <c r="B34" s="36">
        <v>94573</v>
      </c>
      <c r="C34" s="36" t="s">
        <v>135</v>
      </c>
      <c r="D34" s="3" t="s">
        <v>136</v>
      </c>
      <c r="E34" s="36" t="s">
        <v>59</v>
      </c>
      <c r="F34" s="37">
        <v>2.64</v>
      </c>
      <c r="G34" s="37">
        <v>401.66</v>
      </c>
      <c r="H34" s="37">
        <f t="shared" si="0"/>
        <v>498.98</v>
      </c>
      <c r="I34" s="37">
        <f t="shared" si="1"/>
        <v>1317.3072000000002</v>
      </c>
      <c r="J34" s="28" t="s">
        <v>137</v>
      </c>
    </row>
    <row r="35" spans="1:10" ht="43.35" customHeight="1" x14ac:dyDescent="0.25">
      <c r="A35" s="36" t="s">
        <v>53</v>
      </c>
      <c r="B35" s="36" t="s">
        <v>138</v>
      </c>
      <c r="C35" s="36" t="s">
        <v>139</v>
      </c>
      <c r="D35" s="39" t="s">
        <v>140</v>
      </c>
      <c r="E35" s="36" t="s">
        <v>59</v>
      </c>
      <c r="F35" s="37">
        <v>2.46</v>
      </c>
      <c r="G35" s="37">
        <v>401.73</v>
      </c>
      <c r="H35" s="37">
        <f t="shared" si="0"/>
        <v>499.07</v>
      </c>
      <c r="I35" s="37">
        <f t="shared" si="1"/>
        <v>1227.7121999999999</v>
      </c>
      <c r="J35" s="28" t="s">
        <v>141</v>
      </c>
    </row>
    <row r="36" spans="1:10" ht="24.95" customHeight="1" x14ac:dyDescent="0.25">
      <c r="A36" s="36" t="s">
        <v>53</v>
      </c>
      <c r="B36" s="36" t="s">
        <v>142</v>
      </c>
      <c r="C36" s="36" t="s">
        <v>143</v>
      </c>
      <c r="D36" s="3" t="s">
        <v>144</v>
      </c>
      <c r="E36" s="36" t="s">
        <v>59</v>
      </c>
      <c r="F36" s="37">
        <v>2.64</v>
      </c>
      <c r="G36" s="36">
        <v>78.47</v>
      </c>
      <c r="H36" s="37">
        <f t="shared" si="0"/>
        <v>97.48</v>
      </c>
      <c r="I36" s="37">
        <f t="shared" si="1"/>
        <v>257.34720000000004</v>
      </c>
      <c r="J36" s="28" t="s">
        <v>145</v>
      </c>
    </row>
    <row r="37" spans="1:10" ht="24.95" customHeight="1" x14ac:dyDescent="0.25">
      <c r="A37" s="36" t="s">
        <v>53</v>
      </c>
      <c r="B37" s="36" t="s">
        <v>146</v>
      </c>
      <c r="C37" s="36" t="s">
        <v>147</v>
      </c>
      <c r="D37" s="3" t="s">
        <v>148</v>
      </c>
      <c r="E37" s="36" t="s">
        <v>59</v>
      </c>
      <c r="F37" s="37">
        <f>8.61+6.3</f>
        <v>14.91</v>
      </c>
      <c r="G37" s="37">
        <v>482.68</v>
      </c>
      <c r="H37" s="37">
        <f t="shared" si="0"/>
        <v>599.63</v>
      </c>
      <c r="I37" s="37">
        <f t="shared" si="1"/>
        <v>8940.4832999999999</v>
      </c>
      <c r="J37" s="28" t="s">
        <v>149</v>
      </c>
    </row>
    <row r="38" spans="1:10" ht="24.95" customHeight="1" x14ac:dyDescent="0.25">
      <c r="A38" s="36" t="s">
        <v>53</v>
      </c>
      <c r="B38" s="36" t="s">
        <v>150</v>
      </c>
      <c r="C38" s="36" t="s">
        <v>151</v>
      </c>
      <c r="D38" s="3" t="s">
        <v>152</v>
      </c>
      <c r="E38" s="36" t="s">
        <v>153</v>
      </c>
      <c r="F38" s="37">
        <v>1</v>
      </c>
      <c r="G38" s="37">
        <v>882.57</v>
      </c>
      <c r="H38" s="37">
        <f t="shared" ref="H38:H69" si="2">ROUND((($G38*$H$5)+$G38),2)</f>
        <v>1096.42</v>
      </c>
      <c r="I38" s="37">
        <f t="shared" ref="I38:I69" si="3">F38*H38</f>
        <v>1096.42</v>
      </c>
      <c r="J38" s="28" t="s">
        <v>154</v>
      </c>
    </row>
    <row r="39" spans="1:10" ht="24.95" customHeight="1" x14ac:dyDescent="0.25">
      <c r="A39" s="36" t="s">
        <v>53</v>
      </c>
      <c r="B39" s="36" t="s">
        <v>155</v>
      </c>
      <c r="C39" s="36" t="s">
        <v>156</v>
      </c>
      <c r="D39" s="3" t="s">
        <v>157</v>
      </c>
      <c r="E39" s="36" t="s">
        <v>153</v>
      </c>
      <c r="F39" s="37">
        <v>2</v>
      </c>
      <c r="G39" s="37">
        <v>392.04</v>
      </c>
      <c r="H39" s="37">
        <f t="shared" si="2"/>
        <v>487.03</v>
      </c>
      <c r="I39" s="37">
        <f t="shared" si="3"/>
        <v>974.06</v>
      </c>
      <c r="J39" s="28" t="s">
        <v>158</v>
      </c>
    </row>
    <row r="40" spans="1:10" ht="24.95" customHeight="1" x14ac:dyDescent="0.25">
      <c r="A40" s="36" t="s">
        <v>53</v>
      </c>
      <c r="B40" s="36" t="s">
        <v>159</v>
      </c>
      <c r="C40" s="36" t="s">
        <v>160</v>
      </c>
      <c r="D40" s="3" t="s">
        <v>161</v>
      </c>
      <c r="E40" s="36" t="s">
        <v>153</v>
      </c>
      <c r="F40" s="37">
        <v>1</v>
      </c>
      <c r="G40" s="37">
        <v>502.5</v>
      </c>
      <c r="H40" s="37">
        <f t="shared" si="2"/>
        <v>624.26</v>
      </c>
      <c r="I40" s="37">
        <f t="shared" si="3"/>
        <v>624.26</v>
      </c>
      <c r="J40" s="28" t="s">
        <v>162</v>
      </c>
    </row>
    <row r="41" spans="1:10" ht="34.35" customHeight="1" x14ac:dyDescent="0.25">
      <c r="A41" s="36" t="s">
        <v>53</v>
      </c>
      <c r="B41" s="36" t="s">
        <v>163</v>
      </c>
      <c r="C41" s="36" t="s">
        <v>164</v>
      </c>
      <c r="D41" s="3" t="s">
        <v>165</v>
      </c>
      <c r="E41" s="36" t="s">
        <v>59</v>
      </c>
      <c r="F41" s="37">
        <v>3.15</v>
      </c>
      <c r="G41" s="37">
        <v>931.65</v>
      </c>
      <c r="H41" s="37">
        <f t="shared" si="2"/>
        <v>1157.3900000000001</v>
      </c>
      <c r="I41" s="37">
        <f t="shared" si="3"/>
        <v>3645.7785000000003</v>
      </c>
      <c r="J41" s="28" t="s">
        <v>166</v>
      </c>
    </row>
    <row r="42" spans="1:10" ht="24.95" customHeight="1" x14ac:dyDescent="0.25">
      <c r="A42" s="36" t="s">
        <v>53</v>
      </c>
      <c r="B42" s="36" t="s">
        <v>167</v>
      </c>
      <c r="C42" s="36" t="s">
        <v>168</v>
      </c>
      <c r="D42" s="3" t="s">
        <v>169</v>
      </c>
      <c r="E42" s="36" t="s">
        <v>59</v>
      </c>
      <c r="F42" s="37">
        <v>0.75</v>
      </c>
      <c r="G42" s="37">
        <v>928.44</v>
      </c>
      <c r="H42" s="37">
        <f t="shared" si="2"/>
        <v>1153.4000000000001</v>
      </c>
      <c r="I42" s="37">
        <f t="shared" si="3"/>
        <v>865.05000000000007</v>
      </c>
      <c r="J42" s="28" t="s">
        <v>170</v>
      </c>
    </row>
    <row r="43" spans="1:10" ht="24.95" customHeight="1" x14ac:dyDescent="0.25">
      <c r="A43" s="36" t="s">
        <v>43</v>
      </c>
      <c r="B43" s="36">
        <v>86888</v>
      </c>
      <c r="C43" s="36" t="s">
        <v>171</v>
      </c>
      <c r="D43" s="3" t="s">
        <v>172</v>
      </c>
      <c r="E43" s="36" t="s">
        <v>153</v>
      </c>
      <c r="F43" s="37">
        <v>2</v>
      </c>
      <c r="G43" s="37">
        <v>468.93</v>
      </c>
      <c r="H43" s="37">
        <f t="shared" si="2"/>
        <v>582.54999999999995</v>
      </c>
      <c r="I43" s="37">
        <f t="shared" si="3"/>
        <v>1165.0999999999999</v>
      </c>
      <c r="J43" s="28" t="s">
        <v>173</v>
      </c>
    </row>
    <row r="44" spans="1:10" ht="24.95" customHeight="1" x14ac:dyDescent="0.25">
      <c r="A44" s="36" t="s">
        <v>43</v>
      </c>
      <c r="B44" s="36">
        <v>86902</v>
      </c>
      <c r="C44" s="36" t="s">
        <v>174</v>
      </c>
      <c r="D44" s="3" t="s">
        <v>175</v>
      </c>
      <c r="E44" s="36" t="s">
        <v>35</v>
      </c>
      <c r="F44" s="37">
        <v>2</v>
      </c>
      <c r="G44" s="37">
        <v>305.68</v>
      </c>
      <c r="H44" s="37">
        <f t="shared" si="2"/>
        <v>379.75</v>
      </c>
      <c r="I44" s="37">
        <f t="shared" si="3"/>
        <v>759.5</v>
      </c>
      <c r="J44" s="28" t="s">
        <v>173</v>
      </c>
    </row>
    <row r="45" spans="1:10" ht="24.95" customHeight="1" x14ac:dyDescent="0.25">
      <c r="A45" s="36" t="s">
        <v>53</v>
      </c>
      <c r="B45" s="36" t="s">
        <v>176</v>
      </c>
      <c r="C45" s="36" t="s">
        <v>177</v>
      </c>
      <c r="D45" s="3" t="s">
        <v>178</v>
      </c>
      <c r="E45" s="36" t="s">
        <v>35</v>
      </c>
      <c r="F45" s="37">
        <v>2</v>
      </c>
      <c r="G45" s="37">
        <v>74.58</v>
      </c>
      <c r="H45" s="37">
        <f t="shared" si="2"/>
        <v>92.65</v>
      </c>
      <c r="I45" s="37">
        <f t="shared" si="3"/>
        <v>185.3</v>
      </c>
      <c r="J45" s="28" t="s">
        <v>173</v>
      </c>
    </row>
    <row r="46" spans="1:10" ht="24.95" customHeight="1" x14ac:dyDescent="0.25">
      <c r="A46" s="36" t="s">
        <v>53</v>
      </c>
      <c r="B46" s="36" t="s">
        <v>179</v>
      </c>
      <c r="C46" s="36" t="s">
        <v>180</v>
      </c>
      <c r="D46" s="3" t="s">
        <v>181</v>
      </c>
      <c r="E46" s="36" t="s">
        <v>35</v>
      </c>
      <c r="F46" s="37">
        <v>2</v>
      </c>
      <c r="G46" s="37">
        <v>75.790000000000006</v>
      </c>
      <c r="H46" s="37">
        <f t="shared" si="2"/>
        <v>94.15</v>
      </c>
      <c r="I46" s="37">
        <f t="shared" si="3"/>
        <v>188.3</v>
      </c>
      <c r="J46" s="28" t="s">
        <v>173</v>
      </c>
    </row>
    <row r="47" spans="1:10" ht="24.95" customHeight="1" x14ac:dyDescent="0.25">
      <c r="A47" s="36" t="s">
        <v>53</v>
      </c>
      <c r="B47" s="36" t="s">
        <v>182</v>
      </c>
      <c r="C47" s="36" t="s">
        <v>183</v>
      </c>
      <c r="D47" s="3" t="s">
        <v>184</v>
      </c>
      <c r="E47" s="36" t="s">
        <v>35</v>
      </c>
      <c r="F47" s="37">
        <v>2</v>
      </c>
      <c r="G47" s="37">
        <v>57.22</v>
      </c>
      <c r="H47" s="37">
        <f t="shared" si="2"/>
        <v>71.08</v>
      </c>
      <c r="I47" s="37">
        <f t="shared" si="3"/>
        <v>142.16</v>
      </c>
      <c r="J47" s="28" t="s">
        <v>173</v>
      </c>
    </row>
    <row r="48" spans="1:10" ht="24.95" customHeight="1" x14ac:dyDescent="0.25">
      <c r="A48" s="36" t="s">
        <v>53</v>
      </c>
      <c r="B48" s="36" t="s">
        <v>185</v>
      </c>
      <c r="C48" s="36" t="s">
        <v>186</v>
      </c>
      <c r="D48" s="3" t="s">
        <v>187</v>
      </c>
      <c r="E48" s="36" t="s">
        <v>35</v>
      </c>
      <c r="F48" s="37">
        <v>2</v>
      </c>
      <c r="G48" s="37">
        <v>204.55</v>
      </c>
      <c r="H48" s="37">
        <f t="shared" si="2"/>
        <v>254.11</v>
      </c>
      <c r="I48" s="37">
        <f t="shared" si="3"/>
        <v>508.22</v>
      </c>
      <c r="J48" s="28" t="s">
        <v>173</v>
      </c>
    </row>
    <row r="49" spans="1:10" ht="24.95" customHeight="1" x14ac:dyDescent="0.25">
      <c r="A49" s="36" t="s">
        <v>53</v>
      </c>
      <c r="B49" s="36" t="s">
        <v>188</v>
      </c>
      <c r="C49" s="36" t="s">
        <v>189</v>
      </c>
      <c r="D49" s="3" t="s">
        <v>190</v>
      </c>
      <c r="E49" s="36" t="s">
        <v>35</v>
      </c>
      <c r="F49" s="37">
        <v>1</v>
      </c>
      <c r="G49" s="37">
        <v>964.88</v>
      </c>
      <c r="H49" s="37">
        <f t="shared" si="2"/>
        <v>1198.67</v>
      </c>
      <c r="I49" s="37">
        <f t="shared" si="3"/>
        <v>1198.67</v>
      </c>
      <c r="J49" s="28" t="s">
        <v>191</v>
      </c>
    </row>
    <row r="50" spans="1:10" ht="35.85" customHeight="1" x14ac:dyDescent="0.25">
      <c r="A50" s="36" t="s">
        <v>53</v>
      </c>
      <c r="B50" s="36" t="s">
        <v>192</v>
      </c>
      <c r="C50" s="36" t="s">
        <v>193</v>
      </c>
      <c r="D50" s="3" t="s">
        <v>194</v>
      </c>
      <c r="E50" s="36" t="s">
        <v>35</v>
      </c>
      <c r="F50" s="37">
        <v>1</v>
      </c>
      <c r="G50" s="37">
        <v>1343.05</v>
      </c>
      <c r="H50" s="37">
        <f t="shared" si="2"/>
        <v>1668.47</v>
      </c>
      <c r="I50" s="37">
        <f t="shared" si="3"/>
        <v>1668.47</v>
      </c>
      <c r="J50" s="28" t="s">
        <v>195</v>
      </c>
    </row>
    <row r="51" spans="1:10" ht="24.95" customHeight="1" x14ac:dyDescent="0.25">
      <c r="A51" s="36" t="s">
        <v>53</v>
      </c>
      <c r="B51" s="36" t="s">
        <v>196</v>
      </c>
      <c r="C51" s="36" t="s">
        <v>197</v>
      </c>
      <c r="D51" s="3" t="s">
        <v>198</v>
      </c>
      <c r="E51" s="36" t="s">
        <v>59</v>
      </c>
      <c r="F51" s="37">
        <v>2.4</v>
      </c>
      <c r="G51" s="37">
        <v>1333.12</v>
      </c>
      <c r="H51" s="37">
        <f t="shared" si="2"/>
        <v>1656.13</v>
      </c>
      <c r="I51" s="37">
        <f t="shared" si="3"/>
        <v>3974.712</v>
      </c>
      <c r="J51" s="28" t="s">
        <v>199</v>
      </c>
    </row>
    <row r="52" spans="1:10" ht="24.95" customHeight="1" x14ac:dyDescent="0.25">
      <c r="A52" s="36" t="s">
        <v>53</v>
      </c>
      <c r="B52" s="36" t="s">
        <v>200</v>
      </c>
      <c r="C52" s="36" t="s">
        <v>201</v>
      </c>
      <c r="D52" s="3" t="s">
        <v>202</v>
      </c>
      <c r="E52" s="36" t="s">
        <v>35</v>
      </c>
      <c r="F52" s="37">
        <v>2</v>
      </c>
      <c r="G52" s="37">
        <v>69.78</v>
      </c>
      <c r="H52" s="37">
        <f t="shared" si="2"/>
        <v>86.69</v>
      </c>
      <c r="I52" s="37">
        <f t="shared" si="3"/>
        <v>173.38</v>
      </c>
      <c r="J52" s="28" t="s">
        <v>203</v>
      </c>
    </row>
    <row r="53" spans="1:10" ht="24.95" customHeight="1" x14ac:dyDescent="0.25">
      <c r="A53" s="36" t="s">
        <v>53</v>
      </c>
      <c r="B53" s="36" t="s">
        <v>204</v>
      </c>
      <c r="C53" s="36" t="s">
        <v>205</v>
      </c>
      <c r="D53" s="3" t="s">
        <v>206</v>
      </c>
      <c r="E53" s="36" t="s">
        <v>35</v>
      </c>
      <c r="F53" s="37">
        <v>4</v>
      </c>
      <c r="G53" s="37">
        <v>27.07</v>
      </c>
      <c r="H53" s="37">
        <f t="shared" si="2"/>
        <v>33.630000000000003</v>
      </c>
      <c r="I53" s="37">
        <f t="shared" si="3"/>
        <v>134.52000000000001</v>
      </c>
      <c r="J53" s="28" t="s">
        <v>207</v>
      </c>
    </row>
    <row r="54" spans="1:10" ht="24.95" customHeight="1" x14ac:dyDescent="0.25">
      <c r="A54" s="36" t="s">
        <v>53</v>
      </c>
      <c r="B54" s="36" t="s">
        <v>208</v>
      </c>
      <c r="C54" s="36" t="s">
        <v>209</v>
      </c>
      <c r="D54" s="3" t="s">
        <v>210</v>
      </c>
      <c r="E54" s="36" t="s">
        <v>35</v>
      </c>
      <c r="F54" s="37">
        <v>6</v>
      </c>
      <c r="G54" s="37">
        <v>34.32</v>
      </c>
      <c r="H54" s="37">
        <f t="shared" si="2"/>
        <v>42.64</v>
      </c>
      <c r="I54" s="37">
        <f t="shared" si="3"/>
        <v>255.84</v>
      </c>
      <c r="J54" s="28" t="s">
        <v>207</v>
      </c>
    </row>
    <row r="55" spans="1:10" ht="24.95" customHeight="1" x14ac:dyDescent="0.25">
      <c r="A55" s="36" t="s">
        <v>53</v>
      </c>
      <c r="B55" s="36" t="s">
        <v>211</v>
      </c>
      <c r="C55" s="36" t="s">
        <v>212</v>
      </c>
      <c r="D55" s="3" t="s">
        <v>213</v>
      </c>
      <c r="E55" s="36" t="s">
        <v>35</v>
      </c>
      <c r="F55" s="37">
        <v>2</v>
      </c>
      <c r="G55" s="37">
        <v>45.7</v>
      </c>
      <c r="H55" s="37">
        <f t="shared" si="2"/>
        <v>56.77</v>
      </c>
      <c r="I55" s="37">
        <f t="shared" si="3"/>
        <v>113.54</v>
      </c>
      <c r="J55" s="28" t="s">
        <v>214</v>
      </c>
    </row>
    <row r="56" spans="1:10" ht="24.95" customHeight="1" x14ac:dyDescent="0.25">
      <c r="A56" s="36" t="s">
        <v>53</v>
      </c>
      <c r="B56" s="36" t="s">
        <v>215</v>
      </c>
      <c r="C56" s="36" t="s">
        <v>216</v>
      </c>
      <c r="D56" s="3" t="s">
        <v>217</v>
      </c>
      <c r="E56" s="36" t="s">
        <v>35</v>
      </c>
      <c r="F56" s="37">
        <v>2</v>
      </c>
      <c r="G56" s="37">
        <v>15.7</v>
      </c>
      <c r="H56" s="37">
        <f t="shared" si="2"/>
        <v>19.5</v>
      </c>
      <c r="I56" s="37">
        <f t="shared" si="3"/>
        <v>39</v>
      </c>
      <c r="J56" s="28" t="s">
        <v>214</v>
      </c>
    </row>
    <row r="57" spans="1:10" ht="24.95" customHeight="1" x14ac:dyDescent="0.25">
      <c r="A57" s="36" t="s">
        <v>53</v>
      </c>
      <c r="B57" s="36" t="s">
        <v>218</v>
      </c>
      <c r="C57" s="36" t="s">
        <v>219</v>
      </c>
      <c r="D57" s="3" t="s">
        <v>220</v>
      </c>
      <c r="E57" s="36" t="s">
        <v>35</v>
      </c>
      <c r="F57" s="37">
        <v>4</v>
      </c>
      <c r="G57" s="37">
        <v>7.09</v>
      </c>
      <c r="H57" s="37">
        <f t="shared" si="2"/>
        <v>8.81</v>
      </c>
      <c r="I57" s="37">
        <f t="shared" si="3"/>
        <v>35.24</v>
      </c>
      <c r="J57" s="28" t="s">
        <v>207</v>
      </c>
    </row>
    <row r="58" spans="1:10" ht="24.95" customHeight="1" x14ac:dyDescent="0.25">
      <c r="A58" s="40" t="s">
        <v>53</v>
      </c>
      <c r="B58" s="36" t="s">
        <v>221</v>
      </c>
      <c r="C58" s="36" t="s">
        <v>222</v>
      </c>
      <c r="D58" s="3" t="s">
        <v>223</v>
      </c>
      <c r="E58" s="36" t="s">
        <v>8</v>
      </c>
      <c r="F58" s="37">
        <v>2</v>
      </c>
      <c r="G58" s="37">
        <v>114.67</v>
      </c>
      <c r="H58" s="37">
        <f t="shared" si="2"/>
        <v>142.44999999999999</v>
      </c>
      <c r="I58" s="37">
        <f t="shared" si="3"/>
        <v>284.89999999999998</v>
      </c>
      <c r="J58" s="28"/>
    </row>
    <row r="59" spans="1:10" ht="138" customHeight="1" x14ac:dyDescent="0.25">
      <c r="A59" s="36" t="s">
        <v>224</v>
      </c>
      <c r="B59" s="36"/>
      <c r="C59" s="36" t="s">
        <v>225</v>
      </c>
      <c r="D59" s="3" t="s">
        <v>226</v>
      </c>
      <c r="E59" s="36" t="s">
        <v>227</v>
      </c>
      <c r="F59" s="37">
        <v>1</v>
      </c>
      <c r="G59" s="37">
        <v>5182.16</v>
      </c>
      <c r="H59" s="37">
        <f t="shared" si="2"/>
        <v>6437.8</v>
      </c>
      <c r="I59" s="37">
        <f t="shared" si="3"/>
        <v>6437.8</v>
      </c>
      <c r="J59" s="28" t="s">
        <v>228</v>
      </c>
    </row>
    <row r="60" spans="1:10" ht="24.95" customHeight="1" x14ac:dyDescent="0.25">
      <c r="A60" s="38" t="s">
        <v>53</v>
      </c>
      <c r="B60" s="38" t="s">
        <v>229</v>
      </c>
      <c r="C60" s="36" t="s">
        <v>230</v>
      </c>
      <c r="D60" s="41" t="s">
        <v>231</v>
      </c>
      <c r="E60" s="38" t="s">
        <v>227</v>
      </c>
      <c r="F60" s="42">
        <v>2</v>
      </c>
      <c r="G60" s="42">
        <v>79.540000000000006</v>
      </c>
      <c r="H60" s="37">
        <f t="shared" si="2"/>
        <v>98.81</v>
      </c>
      <c r="I60" s="37">
        <f t="shared" si="3"/>
        <v>197.62</v>
      </c>
      <c r="J60" s="28"/>
    </row>
    <row r="61" spans="1:10" ht="24.95" customHeight="1" x14ac:dyDescent="0.25">
      <c r="A61" s="38" t="s">
        <v>43</v>
      </c>
      <c r="B61" s="38">
        <v>96765</v>
      </c>
      <c r="C61" s="36" t="s">
        <v>232</v>
      </c>
      <c r="D61" s="41" t="s">
        <v>233</v>
      </c>
      <c r="E61" s="38" t="s">
        <v>227</v>
      </c>
      <c r="F61" s="42">
        <v>2</v>
      </c>
      <c r="G61" s="42">
        <v>1928.75</v>
      </c>
      <c r="H61" s="37">
        <f t="shared" si="2"/>
        <v>2396.09</v>
      </c>
      <c r="I61" s="37">
        <f t="shared" si="3"/>
        <v>4792.18</v>
      </c>
      <c r="J61" s="28"/>
    </row>
    <row r="62" spans="1:10" ht="24.95" customHeight="1" x14ac:dyDescent="0.25">
      <c r="A62" s="38" t="s">
        <v>53</v>
      </c>
      <c r="B62" s="38" t="s">
        <v>234</v>
      </c>
      <c r="C62" s="36" t="s">
        <v>235</v>
      </c>
      <c r="D62" s="41" t="s">
        <v>236</v>
      </c>
      <c r="E62" s="38" t="s">
        <v>227</v>
      </c>
      <c r="F62" s="42">
        <v>50</v>
      </c>
      <c r="G62" s="42">
        <v>10.14</v>
      </c>
      <c r="H62" s="37">
        <f t="shared" si="2"/>
        <v>12.6</v>
      </c>
      <c r="I62" s="37">
        <f t="shared" si="3"/>
        <v>630</v>
      </c>
      <c r="J62" s="28" t="s">
        <v>237</v>
      </c>
    </row>
    <row r="63" spans="1:10" ht="24.95" customHeight="1" x14ac:dyDescent="0.25">
      <c r="A63" s="38" t="s">
        <v>53</v>
      </c>
      <c r="B63" s="38" t="s">
        <v>238</v>
      </c>
      <c r="C63" s="36" t="s">
        <v>239</v>
      </c>
      <c r="D63" s="41" t="s">
        <v>240</v>
      </c>
      <c r="E63" s="38" t="s">
        <v>12</v>
      </c>
      <c r="F63" s="42">
        <v>100</v>
      </c>
      <c r="G63" s="42">
        <v>41.28</v>
      </c>
      <c r="H63" s="37">
        <f t="shared" si="2"/>
        <v>51.28</v>
      </c>
      <c r="I63" s="37">
        <f t="shared" si="3"/>
        <v>5128</v>
      </c>
      <c r="J63" s="28"/>
    </row>
    <row r="64" spans="1:10" ht="24.95" customHeight="1" x14ac:dyDescent="0.25">
      <c r="A64" s="38" t="s">
        <v>43</v>
      </c>
      <c r="B64" s="38">
        <v>92367</v>
      </c>
      <c r="C64" s="36" t="s">
        <v>241</v>
      </c>
      <c r="D64" s="41" t="s">
        <v>242</v>
      </c>
      <c r="E64" s="38" t="s">
        <v>243</v>
      </c>
      <c r="F64" s="42">
        <v>50</v>
      </c>
      <c r="G64" s="42">
        <v>111.93</v>
      </c>
      <c r="H64" s="37">
        <f t="shared" si="2"/>
        <v>139.05000000000001</v>
      </c>
      <c r="I64" s="37">
        <f t="shared" si="3"/>
        <v>6952.5000000000009</v>
      </c>
      <c r="J64" s="28"/>
    </row>
    <row r="65" spans="1:10" ht="24.95" customHeight="1" x14ac:dyDescent="0.25">
      <c r="A65" s="38" t="s">
        <v>43</v>
      </c>
      <c r="B65" s="38">
        <v>100862</v>
      </c>
      <c r="C65" s="36" t="s">
        <v>244</v>
      </c>
      <c r="D65" s="43" t="s">
        <v>245</v>
      </c>
      <c r="E65" s="38" t="s">
        <v>227</v>
      </c>
      <c r="F65" s="42">
        <v>10</v>
      </c>
      <c r="G65" s="42">
        <v>41.66</v>
      </c>
      <c r="H65" s="37">
        <f t="shared" si="2"/>
        <v>51.75</v>
      </c>
      <c r="I65" s="37">
        <f t="shared" si="3"/>
        <v>517.5</v>
      </c>
      <c r="J65" s="28"/>
    </row>
    <row r="66" spans="1:10" ht="24.95" customHeight="1" x14ac:dyDescent="0.25">
      <c r="A66" s="38" t="s">
        <v>53</v>
      </c>
      <c r="B66" s="38" t="s">
        <v>246</v>
      </c>
      <c r="C66" s="36" t="s">
        <v>247</v>
      </c>
      <c r="D66" s="41" t="s">
        <v>248</v>
      </c>
      <c r="E66" s="38" t="s">
        <v>227</v>
      </c>
      <c r="F66" s="42">
        <v>2</v>
      </c>
      <c r="G66" s="42">
        <v>107.07</v>
      </c>
      <c r="H66" s="37">
        <f t="shared" si="2"/>
        <v>133.01</v>
      </c>
      <c r="I66" s="37">
        <f t="shared" si="3"/>
        <v>266.02</v>
      </c>
      <c r="J66" s="28"/>
    </row>
    <row r="67" spans="1:10" ht="24.95" customHeight="1" x14ac:dyDescent="0.25">
      <c r="A67" s="38" t="s">
        <v>53</v>
      </c>
      <c r="B67" s="38" t="s">
        <v>249</v>
      </c>
      <c r="C67" s="36" t="s">
        <v>250</v>
      </c>
      <c r="D67" s="41" t="s">
        <v>251</v>
      </c>
      <c r="E67" s="38" t="s">
        <v>227</v>
      </c>
      <c r="F67" s="42">
        <v>2</v>
      </c>
      <c r="G67" s="42">
        <v>75.34</v>
      </c>
      <c r="H67" s="37">
        <f t="shared" si="2"/>
        <v>93.59</v>
      </c>
      <c r="I67" s="37">
        <f t="shared" si="3"/>
        <v>187.18</v>
      </c>
      <c r="J67" s="28"/>
    </row>
    <row r="68" spans="1:10" ht="41.1" customHeight="1" x14ac:dyDescent="0.25">
      <c r="A68" s="36" t="s">
        <v>43</v>
      </c>
      <c r="B68" s="36">
        <v>101878</v>
      </c>
      <c r="C68" s="36" t="s">
        <v>252</v>
      </c>
      <c r="D68" s="3" t="s">
        <v>253</v>
      </c>
      <c r="E68" s="36" t="s">
        <v>35</v>
      </c>
      <c r="F68" s="37">
        <v>5</v>
      </c>
      <c r="G68" s="37">
        <v>510</v>
      </c>
      <c r="H68" s="37">
        <f t="shared" si="2"/>
        <v>633.57000000000005</v>
      </c>
      <c r="I68" s="37">
        <f t="shared" si="3"/>
        <v>3167.8500000000004</v>
      </c>
      <c r="J68" s="28"/>
    </row>
    <row r="69" spans="1:10" ht="24.95" customHeight="1" x14ac:dyDescent="0.25">
      <c r="A69" s="36" t="s">
        <v>53</v>
      </c>
      <c r="B69" s="36" t="s">
        <v>254</v>
      </c>
      <c r="C69" s="36" t="s">
        <v>255</v>
      </c>
      <c r="D69" s="3" t="s">
        <v>256</v>
      </c>
      <c r="E69" s="36" t="s">
        <v>35</v>
      </c>
      <c r="F69" s="37">
        <v>24</v>
      </c>
      <c r="G69" s="37">
        <v>41.2</v>
      </c>
      <c r="H69" s="37">
        <f t="shared" si="2"/>
        <v>51.18</v>
      </c>
      <c r="I69" s="37">
        <f t="shared" si="3"/>
        <v>1228.32</v>
      </c>
      <c r="J69" s="28"/>
    </row>
    <row r="70" spans="1:10" ht="24.95" customHeight="1" x14ac:dyDescent="0.25">
      <c r="A70" s="36" t="s">
        <v>53</v>
      </c>
      <c r="B70" s="36" t="s">
        <v>257</v>
      </c>
      <c r="C70" s="36" t="s">
        <v>258</v>
      </c>
      <c r="D70" s="3" t="s">
        <v>259</v>
      </c>
      <c r="E70" s="36" t="s">
        <v>35</v>
      </c>
      <c r="F70" s="37">
        <v>12</v>
      </c>
      <c r="G70" s="37">
        <v>153.4</v>
      </c>
      <c r="H70" s="37">
        <f t="shared" ref="H70:H90" si="4">ROUND((($G70*$H$5)+$G70),2)</f>
        <v>190.57</v>
      </c>
      <c r="I70" s="37">
        <f t="shared" ref="I70:I90" si="5">F70*H70</f>
        <v>2286.84</v>
      </c>
      <c r="J70" s="28"/>
    </row>
    <row r="71" spans="1:10" ht="24.95" customHeight="1" x14ac:dyDescent="0.25">
      <c r="A71" s="36" t="s">
        <v>53</v>
      </c>
      <c r="B71" s="36" t="s">
        <v>238</v>
      </c>
      <c r="C71" s="36" t="s">
        <v>260</v>
      </c>
      <c r="D71" s="3" t="s">
        <v>261</v>
      </c>
      <c r="E71" s="36" t="s">
        <v>12</v>
      </c>
      <c r="F71" s="37">
        <v>100</v>
      </c>
      <c r="G71" s="37">
        <v>41.28</v>
      </c>
      <c r="H71" s="37">
        <f t="shared" si="4"/>
        <v>51.28</v>
      </c>
      <c r="I71" s="37">
        <f t="shared" si="5"/>
        <v>5128</v>
      </c>
      <c r="J71" s="28"/>
    </row>
    <row r="72" spans="1:10" ht="24.95" customHeight="1" x14ac:dyDescent="0.25">
      <c r="A72" s="36" t="s">
        <v>53</v>
      </c>
      <c r="B72" s="36" t="s">
        <v>262</v>
      </c>
      <c r="C72" s="36" t="s">
        <v>263</v>
      </c>
      <c r="D72" s="3" t="s">
        <v>264</v>
      </c>
      <c r="E72" s="36" t="s">
        <v>12</v>
      </c>
      <c r="F72" s="37">
        <v>300</v>
      </c>
      <c r="G72" s="37">
        <v>3.37</v>
      </c>
      <c r="H72" s="37">
        <f t="shared" si="4"/>
        <v>4.1900000000000004</v>
      </c>
      <c r="I72" s="37">
        <f t="shared" si="5"/>
        <v>1257.0000000000002</v>
      </c>
      <c r="J72" s="28"/>
    </row>
    <row r="73" spans="1:10" ht="24.95" customHeight="1" x14ac:dyDescent="0.25">
      <c r="A73" s="36" t="s">
        <v>53</v>
      </c>
      <c r="B73" s="36" t="s">
        <v>265</v>
      </c>
      <c r="C73" s="36" t="s">
        <v>266</v>
      </c>
      <c r="D73" s="3" t="s">
        <v>267</v>
      </c>
      <c r="E73" s="36" t="s">
        <v>12</v>
      </c>
      <c r="F73" s="37">
        <v>150</v>
      </c>
      <c r="G73" s="37">
        <v>4.24</v>
      </c>
      <c r="H73" s="37">
        <f t="shared" si="4"/>
        <v>5.27</v>
      </c>
      <c r="I73" s="37">
        <f t="shared" si="5"/>
        <v>790.49999999999989</v>
      </c>
      <c r="J73" s="28"/>
    </row>
    <row r="74" spans="1:10" ht="24.95" customHeight="1" x14ac:dyDescent="0.25">
      <c r="A74" s="36" t="s">
        <v>53</v>
      </c>
      <c r="B74" s="36" t="s">
        <v>268</v>
      </c>
      <c r="C74" s="36" t="s">
        <v>269</v>
      </c>
      <c r="D74" s="3" t="s">
        <v>270</v>
      </c>
      <c r="E74" s="36" t="s">
        <v>153</v>
      </c>
      <c r="F74" s="37">
        <v>10</v>
      </c>
      <c r="G74" s="37">
        <v>25.42</v>
      </c>
      <c r="H74" s="37">
        <f t="shared" si="4"/>
        <v>31.58</v>
      </c>
      <c r="I74" s="37">
        <f t="shared" si="5"/>
        <v>315.79999999999995</v>
      </c>
      <c r="J74" s="28"/>
    </row>
    <row r="75" spans="1:10" ht="24.95" customHeight="1" x14ac:dyDescent="0.25">
      <c r="A75" s="36" t="s">
        <v>53</v>
      </c>
      <c r="B75" s="36" t="s">
        <v>271</v>
      </c>
      <c r="C75" s="36" t="s">
        <v>272</v>
      </c>
      <c r="D75" s="3" t="s">
        <v>273</v>
      </c>
      <c r="E75" s="36" t="s">
        <v>153</v>
      </c>
      <c r="F75" s="37">
        <v>10</v>
      </c>
      <c r="G75" s="37">
        <v>31.07</v>
      </c>
      <c r="H75" s="37">
        <f t="shared" si="4"/>
        <v>38.6</v>
      </c>
      <c r="I75" s="37">
        <f t="shared" si="5"/>
        <v>386</v>
      </c>
      <c r="J75" s="28"/>
    </row>
    <row r="76" spans="1:10" ht="24.95" customHeight="1" x14ac:dyDescent="0.25">
      <c r="A76" s="36" t="s">
        <v>53</v>
      </c>
      <c r="B76" s="36" t="s">
        <v>274</v>
      </c>
      <c r="C76" s="36" t="s">
        <v>275</v>
      </c>
      <c r="D76" s="3" t="s">
        <v>276</v>
      </c>
      <c r="E76" s="36" t="s">
        <v>153</v>
      </c>
      <c r="F76" s="37">
        <v>10</v>
      </c>
      <c r="G76" s="37">
        <v>25.54</v>
      </c>
      <c r="H76" s="37">
        <f t="shared" si="4"/>
        <v>31.73</v>
      </c>
      <c r="I76" s="37">
        <f t="shared" si="5"/>
        <v>317.3</v>
      </c>
      <c r="J76" s="28"/>
    </row>
    <row r="77" spans="1:10" ht="24.95" customHeight="1" x14ac:dyDescent="0.25">
      <c r="A77" s="36" t="s">
        <v>53</v>
      </c>
      <c r="B77" s="36" t="s">
        <v>277</v>
      </c>
      <c r="C77" s="36" t="s">
        <v>278</v>
      </c>
      <c r="D77" s="3" t="s">
        <v>279</v>
      </c>
      <c r="E77" s="36" t="s">
        <v>153</v>
      </c>
      <c r="F77" s="37">
        <v>50</v>
      </c>
      <c r="G77" s="37">
        <v>36.49</v>
      </c>
      <c r="H77" s="37">
        <f t="shared" si="4"/>
        <v>45.33</v>
      </c>
      <c r="I77" s="37">
        <f t="shared" si="5"/>
        <v>2266.5</v>
      </c>
      <c r="J77" s="28"/>
    </row>
    <row r="78" spans="1:10" ht="24.95" customHeight="1" x14ac:dyDescent="0.25">
      <c r="A78" s="36" t="s">
        <v>53</v>
      </c>
      <c r="B78" s="36" t="s">
        <v>280</v>
      </c>
      <c r="C78" s="36" t="s">
        <v>281</v>
      </c>
      <c r="D78" s="3" t="s">
        <v>282</v>
      </c>
      <c r="E78" s="36" t="s">
        <v>35</v>
      </c>
      <c r="F78" s="37">
        <v>4</v>
      </c>
      <c r="G78" s="37">
        <v>131.94</v>
      </c>
      <c r="H78" s="37">
        <f t="shared" si="4"/>
        <v>163.91</v>
      </c>
      <c r="I78" s="37">
        <f t="shared" si="5"/>
        <v>655.64</v>
      </c>
      <c r="J78" s="28"/>
    </row>
    <row r="79" spans="1:10" ht="24.95" customHeight="1" x14ac:dyDescent="0.25">
      <c r="A79" s="36" t="s">
        <v>53</v>
      </c>
      <c r="B79" s="36" t="s">
        <v>283</v>
      </c>
      <c r="C79" s="36" t="s">
        <v>284</v>
      </c>
      <c r="D79" s="3" t="s">
        <v>285</v>
      </c>
      <c r="E79" s="36" t="s">
        <v>35</v>
      </c>
      <c r="F79" s="37">
        <v>8</v>
      </c>
      <c r="G79" s="37">
        <v>25.87</v>
      </c>
      <c r="H79" s="37">
        <f t="shared" si="4"/>
        <v>32.14</v>
      </c>
      <c r="I79" s="37">
        <f t="shared" si="5"/>
        <v>257.12</v>
      </c>
      <c r="J79" s="28"/>
    </row>
    <row r="80" spans="1:10" ht="34.35" customHeight="1" x14ac:dyDescent="0.25">
      <c r="A80" s="36" t="s">
        <v>53</v>
      </c>
      <c r="B80" s="36" t="s">
        <v>286</v>
      </c>
      <c r="C80" s="36" t="s">
        <v>287</v>
      </c>
      <c r="D80" s="3" t="s">
        <v>288</v>
      </c>
      <c r="E80" s="36" t="s">
        <v>35</v>
      </c>
      <c r="F80" s="37">
        <v>1</v>
      </c>
      <c r="G80" s="37">
        <v>1356.71</v>
      </c>
      <c r="H80" s="37">
        <f t="shared" si="4"/>
        <v>1685.44</v>
      </c>
      <c r="I80" s="37">
        <f t="shared" si="5"/>
        <v>1685.44</v>
      </c>
      <c r="J80" s="28"/>
    </row>
    <row r="81" spans="1:10" ht="24.95" customHeight="1" x14ac:dyDescent="0.25">
      <c r="A81" s="36" t="s">
        <v>53</v>
      </c>
      <c r="B81" s="36" t="s">
        <v>289</v>
      </c>
      <c r="C81" s="36" t="s">
        <v>290</v>
      </c>
      <c r="D81" s="3" t="s">
        <v>291</v>
      </c>
      <c r="E81" s="36" t="s">
        <v>12</v>
      </c>
      <c r="F81" s="37">
        <v>30</v>
      </c>
      <c r="G81" s="37">
        <v>28.7</v>
      </c>
      <c r="H81" s="37">
        <f t="shared" si="4"/>
        <v>35.65</v>
      </c>
      <c r="I81" s="37">
        <f t="shared" si="5"/>
        <v>1069.5</v>
      </c>
      <c r="J81" s="28"/>
    </row>
    <row r="82" spans="1:10" ht="24.95" customHeight="1" x14ac:dyDescent="0.25">
      <c r="A82" s="36" t="s">
        <v>53</v>
      </c>
      <c r="B82" s="36" t="s">
        <v>292</v>
      </c>
      <c r="C82" s="36" t="s">
        <v>293</v>
      </c>
      <c r="D82" s="3" t="s">
        <v>294</v>
      </c>
      <c r="E82" s="36" t="s">
        <v>12</v>
      </c>
      <c r="F82" s="37">
        <v>24</v>
      </c>
      <c r="G82" s="37">
        <v>44.3</v>
      </c>
      <c r="H82" s="37">
        <f t="shared" si="4"/>
        <v>55.03</v>
      </c>
      <c r="I82" s="37">
        <f t="shared" si="5"/>
        <v>1320.72</v>
      </c>
      <c r="J82" s="28"/>
    </row>
    <row r="83" spans="1:10" ht="24.95" customHeight="1" x14ac:dyDescent="0.25">
      <c r="A83" s="36" t="s">
        <v>53</v>
      </c>
      <c r="B83" s="36" t="s">
        <v>295</v>
      </c>
      <c r="C83" s="36" t="s">
        <v>296</v>
      </c>
      <c r="D83" s="3" t="s">
        <v>297</v>
      </c>
      <c r="E83" s="36" t="s">
        <v>12</v>
      </c>
      <c r="F83" s="37">
        <v>12</v>
      </c>
      <c r="G83" s="37">
        <v>47.24</v>
      </c>
      <c r="H83" s="37">
        <f t="shared" si="4"/>
        <v>58.69</v>
      </c>
      <c r="I83" s="37">
        <f t="shared" si="5"/>
        <v>704.28</v>
      </c>
      <c r="J83" s="28"/>
    </row>
    <row r="84" spans="1:10" ht="24.95" customHeight="1" x14ac:dyDescent="0.25">
      <c r="A84" s="36" t="s">
        <v>53</v>
      </c>
      <c r="B84" s="36" t="s">
        <v>298</v>
      </c>
      <c r="C84" s="36" t="s">
        <v>299</v>
      </c>
      <c r="D84" s="3" t="s">
        <v>300</v>
      </c>
      <c r="E84" s="36" t="s">
        <v>12</v>
      </c>
      <c r="F84" s="37">
        <v>60</v>
      </c>
      <c r="G84" s="37">
        <v>47.53</v>
      </c>
      <c r="H84" s="37">
        <f t="shared" si="4"/>
        <v>59.05</v>
      </c>
      <c r="I84" s="37">
        <f t="shared" si="5"/>
        <v>3543</v>
      </c>
      <c r="J84" s="28"/>
    </row>
    <row r="85" spans="1:10" ht="24.95" customHeight="1" x14ac:dyDescent="0.25">
      <c r="A85" s="36" t="s">
        <v>53</v>
      </c>
      <c r="B85" s="36" t="s">
        <v>301</v>
      </c>
      <c r="C85" s="36" t="s">
        <v>302</v>
      </c>
      <c r="D85" s="3" t="s">
        <v>303</v>
      </c>
      <c r="E85" s="36" t="s">
        <v>12</v>
      </c>
      <c r="F85" s="37">
        <v>60</v>
      </c>
      <c r="G85" s="37">
        <v>100.91</v>
      </c>
      <c r="H85" s="37">
        <f t="shared" si="4"/>
        <v>125.36</v>
      </c>
      <c r="I85" s="37">
        <f t="shared" si="5"/>
        <v>7521.6</v>
      </c>
      <c r="J85" s="28"/>
    </row>
    <row r="86" spans="1:10" ht="24.95" customHeight="1" x14ac:dyDescent="0.25">
      <c r="A86" s="36" t="s">
        <v>53</v>
      </c>
      <c r="B86" s="36" t="s">
        <v>304</v>
      </c>
      <c r="C86" s="36" t="s">
        <v>305</v>
      </c>
      <c r="D86" s="3" t="s">
        <v>306</v>
      </c>
      <c r="E86" s="36" t="s">
        <v>12</v>
      </c>
      <c r="F86" s="37">
        <v>12</v>
      </c>
      <c r="G86" s="37">
        <v>40.130000000000003</v>
      </c>
      <c r="H86" s="37">
        <f t="shared" si="4"/>
        <v>49.85</v>
      </c>
      <c r="I86" s="37">
        <f t="shared" si="5"/>
        <v>598.20000000000005</v>
      </c>
      <c r="J86" s="28"/>
    </row>
    <row r="87" spans="1:10" ht="24.95" customHeight="1" x14ac:dyDescent="0.25">
      <c r="A87" s="36" t="s">
        <v>53</v>
      </c>
      <c r="B87" s="36" t="s">
        <v>307</v>
      </c>
      <c r="C87" s="36" t="s">
        <v>308</v>
      </c>
      <c r="D87" s="3" t="s">
        <v>309</v>
      </c>
      <c r="E87" s="36" t="s">
        <v>59</v>
      </c>
      <c r="F87" s="37">
        <v>38.4</v>
      </c>
      <c r="G87" s="37">
        <v>33.119999999999997</v>
      </c>
      <c r="H87" s="37">
        <f t="shared" si="4"/>
        <v>41.14</v>
      </c>
      <c r="I87" s="37">
        <f t="shared" si="5"/>
        <v>1579.7760000000001</v>
      </c>
      <c r="J87" s="28"/>
    </row>
    <row r="88" spans="1:10" ht="24.95" customHeight="1" x14ac:dyDescent="0.25">
      <c r="A88" s="36" t="s">
        <v>43</v>
      </c>
      <c r="B88" s="36">
        <v>88489</v>
      </c>
      <c r="C88" s="36" t="s">
        <v>310</v>
      </c>
      <c r="D88" s="3" t="s">
        <v>311</v>
      </c>
      <c r="E88" s="37" t="s">
        <v>59</v>
      </c>
      <c r="F88" s="37">
        <v>306.88</v>
      </c>
      <c r="G88" s="37">
        <v>13.67</v>
      </c>
      <c r="H88" s="37">
        <f t="shared" si="4"/>
        <v>16.98</v>
      </c>
      <c r="I88" s="37">
        <f t="shared" si="5"/>
        <v>5210.8224</v>
      </c>
      <c r="J88" s="28" t="s">
        <v>312</v>
      </c>
    </row>
    <row r="89" spans="1:10" ht="24.95" customHeight="1" x14ac:dyDescent="0.25">
      <c r="A89" s="36" t="s">
        <v>43</v>
      </c>
      <c r="B89" s="36">
        <v>88417</v>
      </c>
      <c r="C89" s="36" t="s">
        <v>313</v>
      </c>
      <c r="D89" s="3" t="s">
        <v>314</v>
      </c>
      <c r="E89" s="37" t="s">
        <v>59</v>
      </c>
      <c r="F89" s="37">
        <v>124.5</v>
      </c>
      <c r="G89" s="37">
        <v>18.68</v>
      </c>
      <c r="H89" s="37">
        <f t="shared" si="4"/>
        <v>23.21</v>
      </c>
      <c r="I89" s="37">
        <f t="shared" si="5"/>
        <v>2889.645</v>
      </c>
      <c r="J89" s="28" t="s">
        <v>315</v>
      </c>
    </row>
    <row r="90" spans="1:10" ht="24.95" customHeight="1" x14ac:dyDescent="0.25">
      <c r="A90" s="36" t="s">
        <v>43</v>
      </c>
      <c r="B90" s="36">
        <v>100721</v>
      </c>
      <c r="C90" s="36" t="s">
        <v>316</v>
      </c>
      <c r="D90" s="3" t="s">
        <v>317</v>
      </c>
      <c r="E90" s="37" t="s">
        <v>59</v>
      </c>
      <c r="F90" s="36">
        <v>293.55</v>
      </c>
      <c r="G90" s="36">
        <v>27.84</v>
      </c>
      <c r="H90" s="37">
        <f t="shared" si="4"/>
        <v>34.590000000000003</v>
      </c>
      <c r="I90" s="37">
        <f t="shared" si="5"/>
        <v>10153.894500000002</v>
      </c>
      <c r="J90" s="28" t="s">
        <v>318</v>
      </c>
    </row>
    <row r="91" spans="1:10" ht="24.95" customHeight="1" x14ac:dyDescent="0.25">
      <c r="A91" s="106" t="s">
        <v>319</v>
      </c>
      <c r="B91" s="106"/>
      <c r="C91" s="106"/>
      <c r="D91" s="106"/>
      <c r="E91" s="106"/>
      <c r="F91" s="106"/>
      <c r="G91" s="106"/>
      <c r="H91" s="106"/>
      <c r="I91" s="25">
        <f>SUM(I6:I90)</f>
        <v>192605.09976000001</v>
      </c>
      <c r="J91" s="28"/>
    </row>
    <row r="92" spans="1:10" ht="24.95" customHeight="1" x14ac:dyDescent="0.25">
      <c r="A92" s="1"/>
      <c r="B92" s="1"/>
      <c r="C92" s="1" t="s">
        <v>320</v>
      </c>
      <c r="D92" s="1" t="s">
        <v>321</v>
      </c>
      <c r="E92" s="1"/>
      <c r="F92" s="1"/>
      <c r="G92" s="1"/>
      <c r="H92" s="1"/>
      <c r="I92" s="44"/>
      <c r="J92" s="45"/>
    </row>
    <row r="93" spans="1:10" ht="39.6" customHeight="1" x14ac:dyDescent="0.25">
      <c r="A93" s="36" t="s">
        <v>43</v>
      </c>
      <c r="B93" s="36">
        <v>97625</v>
      </c>
      <c r="C93" s="36" t="s">
        <v>322</v>
      </c>
      <c r="D93" s="3" t="s">
        <v>45</v>
      </c>
      <c r="E93" s="36" t="s">
        <v>16</v>
      </c>
      <c r="F93" s="37">
        <v>21.7</v>
      </c>
      <c r="G93" s="37">
        <v>50.24</v>
      </c>
      <c r="H93" s="37">
        <f t="shared" ref="H93:H122" si="6">ROUND((($G93*$H$5)+$G93),2)</f>
        <v>62.41</v>
      </c>
      <c r="I93" s="37">
        <f t="shared" ref="I93:I122" si="7">F93*H93</f>
        <v>1354.2969999999998</v>
      </c>
      <c r="J93" s="28" t="s">
        <v>323</v>
      </c>
    </row>
    <row r="94" spans="1:10" ht="24.95" customHeight="1" x14ac:dyDescent="0.25">
      <c r="A94" s="36" t="s">
        <v>43</v>
      </c>
      <c r="B94" s="36">
        <v>97626</v>
      </c>
      <c r="C94" s="36" t="s">
        <v>324</v>
      </c>
      <c r="D94" s="3" t="s">
        <v>48</v>
      </c>
      <c r="E94" s="36" t="s">
        <v>16</v>
      </c>
      <c r="F94" s="37">
        <v>3</v>
      </c>
      <c r="G94" s="37">
        <v>690.35</v>
      </c>
      <c r="H94" s="37">
        <f t="shared" si="6"/>
        <v>857.62</v>
      </c>
      <c r="I94" s="37">
        <f t="shared" si="7"/>
        <v>2572.86</v>
      </c>
      <c r="J94" s="28" t="s">
        <v>325</v>
      </c>
    </row>
    <row r="95" spans="1:10" ht="24.95" customHeight="1" x14ac:dyDescent="0.25">
      <c r="A95" s="36" t="s">
        <v>53</v>
      </c>
      <c r="B95" s="36" t="s">
        <v>54</v>
      </c>
      <c r="C95" s="36" t="s">
        <v>326</v>
      </c>
      <c r="D95" s="3" t="s">
        <v>56</v>
      </c>
      <c r="E95" s="36" t="s">
        <v>16</v>
      </c>
      <c r="F95" s="37">
        <f>SUM(F93:F94)</f>
        <v>24.7</v>
      </c>
      <c r="G95" s="37">
        <v>21.98</v>
      </c>
      <c r="H95" s="37">
        <f t="shared" si="6"/>
        <v>27.31</v>
      </c>
      <c r="I95" s="37">
        <f t="shared" si="7"/>
        <v>674.5569999999999</v>
      </c>
      <c r="J95" s="28"/>
    </row>
    <row r="96" spans="1:10" ht="24.95" customHeight="1" x14ac:dyDescent="0.25">
      <c r="A96" s="36" t="s">
        <v>53</v>
      </c>
      <c r="B96" s="36" t="s">
        <v>327</v>
      </c>
      <c r="C96" s="36" t="s">
        <v>328</v>
      </c>
      <c r="D96" s="3" t="s">
        <v>329</v>
      </c>
      <c r="E96" s="36" t="s">
        <v>59</v>
      </c>
      <c r="F96" s="37">
        <v>24</v>
      </c>
      <c r="G96" s="37">
        <v>28.83</v>
      </c>
      <c r="H96" s="37">
        <f t="shared" si="6"/>
        <v>35.82</v>
      </c>
      <c r="I96" s="37">
        <f t="shared" si="7"/>
        <v>859.68000000000006</v>
      </c>
      <c r="J96" s="28" t="s">
        <v>330</v>
      </c>
    </row>
    <row r="97" spans="1:10" ht="24.95" customHeight="1" x14ac:dyDescent="0.25">
      <c r="A97" s="36" t="s">
        <v>53</v>
      </c>
      <c r="B97" s="36" t="s">
        <v>331</v>
      </c>
      <c r="C97" s="36" t="s">
        <v>332</v>
      </c>
      <c r="D97" s="3" t="s">
        <v>333</v>
      </c>
      <c r="E97" s="36" t="s">
        <v>35</v>
      </c>
      <c r="F97" s="37">
        <v>26</v>
      </c>
      <c r="G97" s="37">
        <v>18.260000000000002</v>
      </c>
      <c r="H97" s="37">
        <f t="shared" si="6"/>
        <v>22.68</v>
      </c>
      <c r="I97" s="37">
        <f t="shared" si="7"/>
        <v>589.67999999999995</v>
      </c>
      <c r="J97" s="28"/>
    </row>
    <row r="98" spans="1:10" ht="24.95" customHeight="1" x14ac:dyDescent="0.25">
      <c r="A98" s="36" t="s">
        <v>53</v>
      </c>
      <c r="B98" s="36" t="s">
        <v>65</v>
      </c>
      <c r="C98" s="36" t="s">
        <v>334</v>
      </c>
      <c r="D98" s="3" t="s">
        <v>67</v>
      </c>
      <c r="E98" s="36" t="s">
        <v>35</v>
      </c>
      <c r="F98" s="37">
        <v>5</v>
      </c>
      <c r="G98" s="37">
        <v>18.18</v>
      </c>
      <c r="H98" s="37">
        <f t="shared" si="6"/>
        <v>22.59</v>
      </c>
      <c r="I98" s="37">
        <f t="shared" si="7"/>
        <v>112.95</v>
      </c>
      <c r="J98" s="28"/>
    </row>
    <row r="99" spans="1:10" ht="24.95" customHeight="1" x14ac:dyDescent="0.25">
      <c r="A99" s="36" t="s">
        <v>53</v>
      </c>
      <c r="B99" s="36" t="s">
        <v>71</v>
      </c>
      <c r="C99" s="36" t="s">
        <v>335</v>
      </c>
      <c r="D99" s="3" t="s">
        <v>73</v>
      </c>
      <c r="E99" s="36" t="s">
        <v>35</v>
      </c>
      <c r="F99" s="37">
        <v>6</v>
      </c>
      <c r="G99" s="37">
        <v>11.41</v>
      </c>
      <c r="H99" s="37">
        <f t="shared" si="6"/>
        <v>14.17</v>
      </c>
      <c r="I99" s="37">
        <f t="shared" si="7"/>
        <v>85.02</v>
      </c>
      <c r="J99" s="28"/>
    </row>
    <row r="100" spans="1:10" ht="24.95" customHeight="1" x14ac:dyDescent="0.25">
      <c r="A100" s="36" t="s">
        <v>53</v>
      </c>
      <c r="B100" s="36" t="s">
        <v>74</v>
      </c>
      <c r="C100" s="36" t="s">
        <v>336</v>
      </c>
      <c r="D100" s="3" t="s">
        <v>76</v>
      </c>
      <c r="E100" s="36" t="s">
        <v>59</v>
      </c>
      <c r="F100" s="37">
        <v>1</v>
      </c>
      <c r="G100" s="37">
        <v>91.3</v>
      </c>
      <c r="H100" s="37">
        <f t="shared" si="6"/>
        <v>113.42</v>
      </c>
      <c r="I100" s="37">
        <f t="shared" si="7"/>
        <v>113.42</v>
      </c>
      <c r="J100" s="28"/>
    </row>
    <row r="101" spans="1:10" ht="24.95" customHeight="1" x14ac:dyDescent="0.25">
      <c r="A101" s="36" t="s">
        <v>53</v>
      </c>
      <c r="B101" s="36" t="s">
        <v>77</v>
      </c>
      <c r="C101" s="36" t="s">
        <v>337</v>
      </c>
      <c r="D101" s="3" t="s">
        <v>79</v>
      </c>
      <c r="E101" s="36" t="s">
        <v>12</v>
      </c>
      <c r="F101" s="37">
        <v>100</v>
      </c>
      <c r="G101" s="37">
        <v>11.41</v>
      </c>
      <c r="H101" s="37">
        <f t="shared" si="6"/>
        <v>14.17</v>
      </c>
      <c r="I101" s="37">
        <f t="shared" si="7"/>
        <v>1417</v>
      </c>
      <c r="J101" s="28"/>
    </row>
    <row r="102" spans="1:10" ht="24.95" customHeight="1" x14ac:dyDescent="0.25">
      <c r="A102" s="36" t="s">
        <v>53</v>
      </c>
      <c r="B102" s="36" t="s">
        <v>80</v>
      </c>
      <c r="C102" s="36" t="s">
        <v>338</v>
      </c>
      <c r="D102" s="3" t="s">
        <v>82</v>
      </c>
      <c r="E102" s="36" t="s">
        <v>12</v>
      </c>
      <c r="F102" s="37">
        <v>100</v>
      </c>
      <c r="G102" s="37">
        <v>2.79</v>
      </c>
      <c r="H102" s="37">
        <f t="shared" si="6"/>
        <v>3.47</v>
      </c>
      <c r="I102" s="37">
        <f t="shared" si="7"/>
        <v>347</v>
      </c>
      <c r="J102" s="28"/>
    </row>
    <row r="103" spans="1:10" ht="24.95" customHeight="1" x14ac:dyDescent="0.25">
      <c r="A103" s="36" t="s">
        <v>53</v>
      </c>
      <c r="B103" s="36" t="s">
        <v>339</v>
      </c>
      <c r="C103" s="36" t="s">
        <v>340</v>
      </c>
      <c r="D103" s="3" t="s">
        <v>341</v>
      </c>
      <c r="E103" s="36" t="s">
        <v>59</v>
      </c>
      <c r="F103" s="37">
        <v>1.5</v>
      </c>
      <c r="G103" s="37">
        <v>57.65</v>
      </c>
      <c r="H103" s="37">
        <f t="shared" si="6"/>
        <v>71.62</v>
      </c>
      <c r="I103" s="37">
        <f t="shared" si="7"/>
        <v>107.43</v>
      </c>
      <c r="J103" s="28" t="s">
        <v>342</v>
      </c>
    </row>
    <row r="104" spans="1:10" ht="34.35" customHeight="1" x14ac:dyDescent="0.25">
      <c r="A104" s="36" t="s">
        <v>53</v>
      </c>
      <c r="B104" s="36" t="s">
        <v>97</v>
      </c>
      <c r="C104" s="36" t="s">
        <v>343</v>
      </c>
      <c r="D104" s="3" t="s">
        <v>99</v>
      </c>
      <c r="E104" s="36" t="s">
        <v>59</v>
      </c>
      <c r="F104" s="37">
        <v>24</v>
      </c>
      <c r="G104" s="37">
        <v>88.62</v>
      </c>
      <c r="H104" s="37">
        <f t="shared" si="6"/>
        <v>110.09</v>
      </c>
      <c r="I104" s="37">
        <f t="shared" si="7"/>
        <v>2642.16</v>
      </c>
      <c r="J104" s="28" t="s">
        <v>344</v>
      </c>
    </row>
    <row r="105" spans="1:10" ht="24.95" customHeight="1" x14ac:dyDescent="0.25">
      <c r="A105" s="36" t="s">
        <v>53</v>
      </c>
      <c r="B105" s="36" t="s">
        <v>109</v>
      </c>
      <c r="C105" s="36" t="s">
        <v>345</v>
      </c>
      <c r="D105" s="3" t="s">
        <v>111</v>
      </c>
      <c r="E105" s="36" t="s">
        <v>16</v>
      </c>
      <c r="F105" s="37">
        <v>1</v>
      </c>
      <c r="G105" s="37">
        <v>1731.26</v>
      </c>
      <c r="H105" s="37">
        <f t="shared" si="6"/>
        <v>2150.7399999999998</v>
      </c>
      <c r="I105" s="37">
        <f t="shared" si="7"/>
        <v>2150.7399999999998</v>
      </c>
      <c r="J105" s="28" t="s">
        <v>344</v>
      </c>
    </row>
    <row r="106" spans="1:10" ht="35.1" customHeight="1" x14ac:dyDescent="0.25">
      <c r="A106" s="38" t="s">
        <v>53</v>
      </c>
      <c r="B106" s="36" t="s">
        <v>105</v>
      </c>
      <c r="C106" s="36" t="s">
        <v>346</v>
      </c>
      <c r="D106" s="39" t="s">
        <v>107</v>
      </c>
      <c r="E106" s="36" t="s">
        <v>59</v>
      </c>
      <c r="F106" s="37">
        <v>26.85</v>
      </c>
      <c r="G106" s="37">
        <v>26.25</v>
      </c>
      <c r="H106" s="37">
        <f t="shared" si="6"/>
        <v>32.61</v>
      </c>
      <c r="I106" s="37">
        <f t="shared" si="7"/>
        <v>875.57850000000008</v>
      </c>
      <c r="J106" s="28" t="s">
        <v>347</v>
      </c>
    </row>
    <row r="107" spans="1:10" ht="35.1" customHeight="1" x14ac:dyDescent="0.25">
      <c r="A107" s="36" t="s">
        <v>43</v>
      </c>
      <c r="B107" s="36">
        <v>95240</v>
      </c>
      <c r="C107" s="36" t="s">
        <v>348</v>
      </c>
      <c r="D107" s="3" t="s">
        <v>113</v>
      </c>
      <c r="E107" s="36" t="s">
        <v>59</v>
      </c>
      <c r="F107" s="37">
        <v>233.45</v>
      </c>
      <c r="G107" s="37">
        <v>17.55</v>
      </c>
      <c r="H107" s="37">
        <f t="shared" si="6"/>
        <v>21.8</v>
      </c>
      <c r="I107" s="37">
        <f t="shared" si="7"/>
        <v>5089.21</v>
      </c>
      <c r="J107" s="28" t="s">
        <v>349</v>
      </c>
    </row>
    <row r="108" spans="1:10" ht="24.95" customHeight="1" x14ac:dyDescent="0.25">
      <c r="A108" s="36" t="s">
        <v>53</v>
      </c>
      <c r="B108" s="36" t="s">
        <v>350</v>
      </c>
      <c r="C108" s="36" t="s">
        <v>351</v>
      </c>
      <c r="D108" s="3" t="s">
        <v>352</v>
      </c>
      <c r="E108" s="36" t="s">
        <v>12</v>
      </c>
      <c r="F108" s="37">
        <v>68.3</v>
      </c>
      <c r="G108" s="37">
        <v>45.52</v>
      </c>
      <c r="H108" s="37">
        <f t="shared" si="6"/>
        <v>56.55</v>
      </c>
      <c r="I108" s="37">
        <f t="shared" si="7"/>
        <v>3862.3649999999998</v>
      </c>
      <c r="J108" s="28" t="s">
        <v>321</v>
      </c>
    </row>
    <row r="109" spans="1:10" ht="24.95" customHeight="1" x14ac:dyDescent="0.25">
      <c r="A109" s="36" t="s">
        <v>43</v>
      </c>
      <c r="B109" s="36">
        <v>96116</v>
      </c>
      <c r="C109" s="36" t="s">
        <v>353</v>
      </c>
      <c r="D109" s="39" t="s">
        <v>125</v>
      </c>
      <c r="E109" s="36" t="s">
        <v>59</v>
      </c>
      <c r="F109" s="37">
        <v>233.45</v>
      </c>
      <c r="G109" s="37">
        <v>60.16</v>
      </c>
      <c r="H109" s="37">
        <f t="shared" si="6"/>
        <v>74.739999999999995</v>
      </c>
      <c r="I109" s="37">
        <f t="shared" si="7"/>
        <v>17448.052999999996</v>
      </c>
      <c r="J109" s="28" t="s">
        <v>321</v>
      </c>
    </row>
    <row r="110" spans="1:10" ht="24.95" customHeight="1" x14ac:dyDescent="0.25">
      <c r="A110" s="36" t="s">
        <v>53</v>
      </c>
      <c r="B110" s="36" t="s">
        <v>138</v>
      </c>
      <c r="C110" s="36" t="s">
        <v>354</v>
      </c>
      <c r="D110" s="39" t="s">
        <v>140</v>
      </c>
      <c r="E110" s="36" t="s">
        <v>59</v>
      </c>
      <c r="F110" s="37">
        <v>4.5</v>
      </c>
      <c r="G110" s="37">
        <v>401.73</v>
      </c>
      <c r="H110" s="37">
        <f t="shared" si="6"/>
        <v>499.07</v>
      </c>
      <c r="I110" s="37">
        <f t="shared" si="7"/>
        <v>2245.8150000000001</v>
      </c>
      <c r="J110" s="28"/>
    </row>
    <row r="111" spans="1:10" ht="24.95" customHeight="1" x14ac:dyDescent="0.25">
      <c r="A111" s="36" t="s">
        <v>53</v>
      </c>
      <c r="B111" s="36" t="s">
        <v>355</v>
      </c>
      <c r="C111" s="36" t="s">
        <v>356</v>
      </c>
      <c r="D111" s="3" t="s">
        <v>357</v>
      </c>
      <c r="E111" s="36" t="s">
        <v>35</v>
      </c>
      <c r="F111" s="37">
        <v>12</v>
      </c>
      <c r="G111" s="37">
        <v>154.49</v>
      </c>
      <c r="H111" s="37">
        <f t="shared" si="6"/>
        <v>191.92</v>
      </c>
      <c r="I111" s="37">
        <f t="shared" si="7"/>
        <v>2303.04</v>
      </c>
      <c r="J111" s="28"/>
    </row>
    <row r="112" spans="1:10" ht="33.6" customHeight="1" x14ac:dyDescent="0.25">
      <c r="A112" s="36" t="s">
        <v>53</v>
      </c>
      <c r="B112" s="36" t="s">
        <v>358</v>
      </c>
      <c r="C112" s="36" t="s">
        <v>359</v>
      </c>
      <c r="D112" s="3" t="s">
        <v>360</v>
      </c>
      <c r="E112" s="36" t="s">
        <v>35</v>
      </c>
      <c r="F112" s="37">
        <v>12</v>
      </c>
      <c r="G112" s="37">
        <v>109.83</v>
      </c>
      <c r="H112" s="37">
        <f t="shared" si="6"/>
        <v>136.44</v>
      </c>
      <c r="I112" s="37">
        <f t="shared" si="7"/>
        <v>1637.28</v>
      </c>
      <c r="J112" s="28"/>
    </row>
    <row r="113" spans="1:10" ht="24.95" customHeight="1" x14ac:dyDescent="0.25">
      <c r="A113" s="36" t="s">
        <v>53</v>
      </c>
      <c r="B113" s="36" t="s">
        <v>361</v>
      </c>
      <c r="C113" s="36" t="s">
        <v>362</v>
      </c>
      <c r="D113" s="3" t="s">
        <v>363</v>
      </c>
      <c r="E113" s="36" t="s">
        <v>35</v>
      </c>
      <c r="F113" s="37">
        <v>24</v>
      </c>
      <c r="G113" s="37">
        <v>24.49</v>
      </c>
      <c r="H113" s="37">
        <f t="shared" si="6"/>
        <v>30.42</v>
      </c>
      <c r="I113" s="37">
        <f t="shared" si="7"/>
        <v>730.08</v>
      </c>
      <c r="J113" s="28"/>
    </row>
    <row r="114" spans="1:10" ht="24.95" customHeight="1" x14ac:dyDescent="0.25">
      <c r="A114" s="36" t="s">
        <v>53</v>
      </c>
      <c r="B114" s="36" t="s">
        <v>238</v>
      </c>
      <c r="C114" s="36" t="s">
        <v>364</v>
      </c>
      <c r="D114" s="3" t="s">
        <v>261</v>
      </c>
      <c r="E114" s="36" t="s">
        <v>12</v>
      </c>
      <c r="F114" s="37">
        <v>60</v>
      </c>
      <c r="G114" s="37">
        <v>41.28</v>
      </c>
      <c r="H114" s="37">
        <f t="shared" si="6"/>
        <v>51.28</v>
      </c>
      <c r="I114" s="37">
        <f t="shared" si="7"/>
        <v>3076.8</v>
      </c>
      <c r="J114" s="28" t="s">
        <v>365</v>
      </c>
    </row>
    <row r="115" spans="1:10" ht="24.95" customHeight="1" x14ac:dyDescent="0.25">
      <c r="A115" s="36" t="s">
        <v>53</v>
      </c>
      <c r="B115" s="36" t="s">
        <v>277</v>
      </c>
      <c r="C115" s="36" t="s">
        <v>366</v>
      </c>
      <c r="D115" s="3" t="s">
        <v>279</v>
      </c>
      <c r="E115" s="36" t="s">
        <v>153</v>
      </c>
      <c r="F115" s="37">
        <v>5</v>
      </c>
      <c r="G115" s="37">
        <v>36.49</v>
      </c>
      <c r="H115" s="37">
        <f t="shared" si="6"/>
        <v>45.33</v>
      </c>
      <c r="I115" s="37">
        <f t="shared" si="7"/>
        <v>226.64999999999998</v>
      </c>
      <c r="J115" s="28"/>
    </row>
    <row r="116" spans="1:10" ht="24.95" customHeight="1" x14ac:dyDescent="0.25">
      <c r="A116" s="36" t="s">
        <v>53</v>
      </c>
      <c r="B116" s="36" t="s">
        <v>262</v>
      </c>
      <c r="C116" s="36" t="s">
        <v>367</v>
      </c>
      <c r="D116" s="3" t="s">
        <v>264</v>
      </c>
      <c r="E116" s="36" t="s">
        <v>12</v>
      </c>
      <c r="F116" s="37">
        <v>300</v>
      </c>
      <c r="G116" s="37">
        <v>3.37</v>
      </c>
      <c r="H116" s="37">
        <f t="shared" si="6"/>
        <v>4.1900000000000004</v>
      </c>
      <c r="I116" s="37">
        <f t="shared" si="7"/>
        <v>1257.0000000000002</v>
      </c>
      <c r="J116" s="28"/>
    </row>
    <row r="117" spans="1:10" ht="24.95" customHeight="1" x14ac:dyDescent="0.25">
      <c r="A117" s="36" t="s">
        <v>53</v>
      </c>
      <c r="B117" s="36" t="s">
        <v>268</v>
      </c>
      <c r="C117" s="36" t="s">
        <v>368</v>
      </c>
      <c r="D117" s="3" t="s">
        <v>270</v>
      </c>
      <c r="E117" s="36" t="s">
        <v>153</v>
      </c>
      <c r="F117" s="37">
        <v>2</v>
      </c>
      <c r="G117" s="37">
        <v>25.42</v>
      </c>
      <c r="H117" s="37">
        <f t="shared" si="6"/>
        <v>31.58</v>
      </c>
      <c r="I117" s="37">
        <f t="shared" si="7"/>
        <v>63.16</v>
      </c>
      <c r="J117" s="28"/>
    </row>
    <row r="118" spans="1:10" ht="24.95" customHeight="1" x14ac:dyDescent="0.25">
      <c r="A118" s="36" t="s">
        <v>53</v>
      </c>
      <c r="B118" s="36" t="s">
        <v>271</v>
      </c>
      <c r="C118" s="36" t="s">
        <v>369</v>
      </c>
      <c r="D118" s="3" t="s">
        <v>273</v>
      </c>
      <c r="E118" s="36" t="s">
        <v>153</v>
      </c>
      <c r="F118" s="37">
        <v>3</v>
      </c>
      <c r="G118" s="37">
        <v>31.07</v>
      </c>
      <c r="H118" s="37">
        <f t="shared" si="6"/>
        <v>38.6</v>
      </c>
      <c r="I118" s="37">
        <f t="shared" si="7"/>
        <v>115.80000000000001</v>
      </c>
      <c r="J118" s="28"/>
    </row>
    <row r="119" spans="1:10" ht="24.95" customHeight="1" x14ac:dyDescent="0.25">
      <c r="A119" s="36" t="s">
        <v>53</v>
      </c>
      <c r="B119" s="36" t="s">
        <v>370</v>
      </c>
      <c r="C119" s="36" t="s">
        <v>371</v>
      </c>
      <c r="D119" s="3" t="s">
        <v>372</v>
      </c>
      <c r="E119" s="36" t="s">
        <v>153</v>
      </c>
      <c r="F119" s="37">
        <v>1</v>
      </c>
      <c r="G119" s="37">
        <v>48.94</v>
      </c>
      <c r="H119" s="37">
        <f t="shared" si="6"/>
        <v>60.8</v>
      </c>
      <c r="I119" s="37">
        <f t="shared" si="7"/>
        <v>60.8</v>
      </c>
      <c r="J119" s="28"/>
    </row>
    <row r="120" spans="1:10" ht="24.95" customHeight="1" x14ac:dyDescent="0.25">
      <c r="A120" s="36" t="s">
        <v>53</v>
      </c>
      <c r="B120" s="36" t="s">
        <v>373</v>
      </c>
      <c r="C120" s="36" t="s">
        <v>374</v>
      </c>
      <c r="D120" s="3" t="s">
        <v>375</v>
      </c>
      <c r="E120" s="36" t="s">
        <v>12</v>
      </c>
      <c r="F120" s="37">
        <v>60</v>
      </c>
      <c r="G120" s="37">
        <v>43.64</v>
      </c>
      <c r="H120" s="37">
        <f t="shared" si="6"/>
        <v>54.21</v>
      </c>
      <c r="I120" s="37">
        <f t="shared" si="7"/>
        <v>3252.6</v>
      </c>
      <c r="J120" s="28"/>
    </row>
    <row r="121" spans="1:10" ht="24.95" customHeight="1" x14ac:dyDescent="0.25">
      <c r="A121" s="36" t="s">
        <v>43</v>
      </c>
      <c r="B121" s="36">
        <v>88417</v>
      </c>
      <c r="C121" s="36" t="s">
        <v>376</v>
      </c>
      <c r="D121" s="46" t="s">
        <v>314</v>
      </c>
      <c r="E121" s="37" t="s">
        <v>59</v>
      </c>
      <c r="F121" s="37">
        <v>437.15</v>
      </c>
      <c r="G121" s="37">
        <v>18.68</v>
      </c>
      <c r="H121" s="37">
        <f t="shared" si="6"/>
        <v>23.21</v>
      </c>
      <c r="I121" s="37">
        <f t="shared" si="7"/>
        <v>10146.2515</v>
      </c>
      <c r="J121" s="28"/>
    </row>
    <row r="122" spans="1:10" ht="24.95" customHeight="1" x14ac:dyDescent="0.25">
      <c r="A122" s="36" t="s">
        <v>43</v>
      </c>
      <c r="B122" s="36">
        <v>100721</v>
      </c>
      <c r="C122" s="36" t="s">
        <v>377</v>
      </c>
      <c r="D122" s="3" t="s">
        <v>317</v>
      </c>
      <c r="E122" s="37" t="s">
        <v>59</v>
      </c>
      <c r="F122" s="36">
        <v>36.5</v>
      </c>
      <c r="G122" s="36">
        <v>27.84</v>
      </c>
      <c r="H122" s="37">
        <f t="shared" si="6"/>
        <v>34.590000000000003</v>
      </c>
      <c r="I122" s="37">
        <f t="shared" si="7"/>
        <v>1262.5350000000001</v>
      </c>
      <c r="J122" s="28" t="s">
        <v>378</v>
      </c>
    </row>
    <row r="123" spans="1:10" ht="24.95" customHeight="1" x14ac:dyDescent="0.25">
      <c r="A123" s="106" t="s">
        <v>319</v>
      </c>
      <c r="B123" s="106"/>
      <c r="C123" s="106"/>
      <c r="D123" s="106"/>
      <c r="E123" s="106"/>
      <c r="F123" s="106"/>
      <c r="G123" s="106"/>
      <c r="H123" s="106"/>
      <c r="I123" s="25">
        <f>SUM(I93:I122)</f>
        <v>66679.812000000005</v>
      </c>
      <c r="J123" s="28"/>
    </row>
    <row r="124" spans="1:10" ht="24.95" customHeight="1" x14ac:dyDescent="0.25">
      <c r="A124" s="1"/>
      <c r="B124" s="1"/>
      <c r="C124" s="1" t="s">
        <v>379</v>
      </c>
      <c r="D124" s="1" t="s">
        <v>380</v>
      </c>
      <c r="E124" s="1"/>
      <c r="F124" s="1"/>
      <c r="G124" s="1"/>
      <c r="H124" s="1"/>
      <c r="I124" s="44"/>
      <c r="J124" s="45"/>
    </row>
    <row r="125" spans="1:10" ht="24.95" customHeight="1" x14ac:dyDescent="0.25">
      <c r="A125" s="36" t="s">
        <v>43</v>
      </c>
      <c r="B125" s="36">
        <v>97625</v>
      </c>
      <c r="C125" s="36" t="s">
        <v>381</v>
      </c>
      <c r="D125" s="3" t="s">
        <v>45</v>
      </c>
      <c r="E125" s="36" t="s">
        <v>16</v>
      </c>
      <c r="F125" s="37">
        <v>21.4</v>
      </c>
      <c r="G125" s="37">
        <v>50.24</v>
      </c>
      <c r="H125" s="37">
        <f t="shared" ref="H125:H156" si="8">ROUND((($G125*$H$5)+$G125),2)</f>
        <v>62.41</v>
      </c>
      <c r="I125" s="37">
        <f t="shared" ref="I125:I156" si="9">F125*H125</f>
        <v>1335.5739999999998</v>
      </c>
      <c r="J125" s="28"/>
    </row>
    <row r="126" spans="1:10" ht="24.95" customHeight="1" x14ac:dyDescent="0.25">
      <c r="A126" s="36" t="s">
        <v>43</v>
      </c>
      <c r="B126" s="36">
        <v>97626</v>
      </c>
      <c r="C126" s="36" t="s">
        <v>382</v>
      </c>
      <c r="D126" s="3" t="s">
        <v>48</v>
      </c>
      <c r="E126" s="36" t="s">
        <v>16</v>
      </c>
      <c r="F126" s="37">
        <v>0.5</v>
      </c>
      <c r="G126" s="37">
        <v>690.35</v>
      </c>
      <c r="H126" s="37">
        <f t="shared" si="8"/>
        <v>857.62</v>
      </c>
      <c r="I126" s="37">
        <f t="shared" si="9"/>
        <v>428.81</v>
      </c>
      <c r="J126" s="28"/>
    </row>
    <row r="127" spans="1:10" ht="24.95" customHeight="1" x14ac:dyDescent="0.25">
      <c r="A127" s="36" t="s">
        <v>43</v>
      </c>
      <c r="B127" s="36">
        <v>97629</v>
      </c>
      <c r="C127" s="36" t="s">
        <v>383</v>
      </c>
      <c r="D127" s="3" t="s">
        <v>50</v>
      </c>
      <c r="E127" s="36" t="s">
        <v>16</v>
      </c>
      <c r="F127" s="37">
        <v>6.13</v>
      </c>
      <c r="G127" s="37">
        <v>93.23</v>
      </c>
      <c r="H127" s="37">
        <f t="shared" si="8"/>
        <v>115.82</v>
      </c>
      <c r="I127" s="37">
        <f t="shared" si="9"/>
        <v>709.97659999999996</v>
      </c>
      <c r="J127" s="28" t="s">
        <v>384</v>
      </c>
    </row>
    <row r="128" spans="1:10" ht="24.95" customHeight="1" x14ac:dyDescent="0.25">
      <c r="A128" s="36" t="s">
        <v>43</v>
      </c>
      <c r="B128" s="36">
        <v>97629</v>
      </c>
      <c r="C128" s="36" t="s">
        <v>385</v>
      </c>
      <c r="D128" s="3" t="s">
        <v>52</v>
      </c>
      <c r="E128" s="36" t="s">
        <v>16</v>
      </c>
      <c r="F128" s="37">
        <v>2</v>
      </c>
      <c r="G128" s="37">
        <v>93.23</v>
      </c>
      <c r="H128" s="37">
        <f t="shared" si="8"/>
        <v>115.82</v>
      </c>
      <c r="I128" s="37">
        <f t="shared" si="9"/>
        <v>231.64</v>
      </c>
      <c r="J128" s="28"/>
    </row>
    <row r="129" spans="1:10" ht="24.95" customHeight="1" x14ac:dyDescent="0.25">
      <c r="A129" s="36" t="s">
        <v>53</v>
      </c>
      <c r="B129" s="36" t="s">
        <v>54</v>
      </c>
      <c r="C129" s="36" t="s">
        <v>386</v>
      </c>
      <c r="D129" s="3" t="s">
        <v>56</v>
      </c>
      <c r="E129" s="36" t="s">
        <v>16</v>
      </c>
      <c r="F129" s="37">
        <v>100</v>
      </c>
      <c r="G129" s="37">
        <v>21.98</v>
      </c>
      <c r="H129" s="37">
        <f t="shared" si="8"/>
        <v>27.31</v>
      </c>
      <c r="I129" s="37">
        <f t="shared" si="9"/>
        <v>2731</v>
      </c>
      <c r="J129" s="28"/>
    </row>
    <row r="130" spans="1:10" ht="24.95" customHeight="1" x14ac:dyDescent="0.25">
      <c r="A130" s="36" t="s">
        <v>53</v>
      </c>
      <c r="B130" s="36" t="s">
        <v>387</v>
      </c>
      <c r="C130" s="36" t="s">
        <v>388</v>
      </c>
      <c r="D130" s="3" t="s">
        <v>389</v>
      </c>
      <c r="E130" s="36" t="s">
        <v>59</v>
      </c>
      <c r="F130" s="37">
        <v>157.75</v>
      </c>
      <c r="G130" s="37">
        <v>7.43</v>
      </c>
      <c r="H130" s="37">
        <f t="shared" si="8"/>
        <v>9.23</v>
      </c>
      <c r="I130" s="37">
        <f t="shared" si="9"/>
        <v>1456.0325</v>
      </c>
      <c r="J130" s="28"/>
    </row>
    <row r="131" spans="1:10" ht="24.95" customHeight="1" x14ac:dyDescent="0.25">
      <c r="A131" s="36" t="s">
        <v>53</v>
      </c>
      <c r="B131" s="36" t="s">
        <v>390</v>
      </c>
      <c r="C131" s="36" t="s">
        <v>391</v>
      </c>
      <c r="D131" s="3" t="s">
        <v>392</v>
      </c>
      <c r="E131" s="36" t="s">
        <v>59</v>
      </c>
      <c r="F131" s="37">
        <v>157.75</v>
      </c>
      <c r="G131" s="37">
        <v>12.35</v>
      </c>
      <c r="H131" s="37">
        <f t="shared" si="8"/>
        <v>15.34</v>
      </c>
      <c r="I131" s="37">
        <f t="shared" si="9"/>
        <v>2419.8849999999998</v>
      </c>
      <c r="J131" s="28"/>
    </row>
    <row r="132" spans="1:10" ht="24.95" customHeight="1" x14ac:dyDescent="0.25">
      <c r="A132" s="36" t="s">
        <v>53</v>
      </c>
      <c r="B132" s="36" t="s">
        <v>86</v>
      </c>
      <c r="C132" s="36" t="s">
        <v>393</v>
      </c>
      <c r="D132" s="3" t="s">
        <v>88</v>
      </c>
      <c r="E132" s="36" t="s">
        <v>35</v>
      </c>
      <c r="F132" s="37">
        <v>1</v>
      </c>
      <c r="G132" s="37">
        <v>81.239999999999995</v>
      </c>
      <c r="H132" s="37">
        <f t="shared" si="8"/>
        <v>100.92</v>
      </c>
      <c r="I132" s="37">
        <f t="shared" si="9"/>
        <v>100.92</v>
      </c>
      <c r="J132" s="28"/>
    </row>
    <row r="133" spans="1:10" ht="24.95" customHeight="1" x14ac:dyDescent="0.25">
      <c r="A133" s="36" t="s">
        <v>53</v>
      </c>
      <c r="B133" s="36" t="s">
        <v>83</v>
      </c>
      <c r="C133" s="36" t="s">
        <v>394</v>
      </c>
      <c r="D133" s="3" t="s">
        <v>85</v>
      </c>
      <c r="E133" s="36" t="s">
        <v>12</v>
      </c>
      <c r="F133" s="37">
        <v>25</v>
      </c>
      <c r="G133" s="37">
        <v>7.43</v>
      </c>
      <c r="H133" s="37">
        <f t="shared" si="8"/>
        <v>9.23</v>
      </c>
      <c r="I133" s="37">
        <f t="shared" si="9"/>
        <v>230.75</v>
      </c>
      <c r="J133" s="28"/>
    </row>
    <row r="134" spans="1:10" ht="24.95" customHeight="1" x14ac:dyDescent="0.25">
      <c r="A134" s="36" t="s">
        <v>53</v>
      </c>
      <c r="B134" s="36" t="s">
        <v>395</v>
      </c>
      <c r="C134" s="36" t="s">
        <v>396</v>
      </c>
      <c r="D134" s="39" t="s">
        <v>397</v>
      </c>
      <c r="E134" s="36" t="s">
        <v>35</v>
      </c>
      <c r="F134" s="37">
        <v>6</v>
      </c>
      <c r="G134" s="37">
        <v>40.619999999999997</v>
      </c>
      <c r="H134" s="37">
        <f t="shared" si="8"/>
        <v>50.46</v>
      </c>
      <c r="I134" s="37">
        <f t="shared" si="9"/>
        <v>302.76</v>
      </c>
      <c r="J134" s="28"/>
    </row>
    <row r="135" spans="1:10" ht="24.95" customHeight="1" x14ac:dyDescent="0.25">
      <c r="A135" s="36" t="s">
        <v>53</v>
      </c>
      <c r="B135" s="36" t="s">
        <v>398</v>
      </c>
      <c r="C135" s="36" t="s">
        <v>399</v>
      </c>
      <c r="D135" s="39" t="s">
        <v>400</v>
      </c>
      <c r="E135" s="36" t="s">
        <v>8</v>
      </c>
      <c r="F135" s="37">
        <v>5</v>
      </c>
      <c r="G135" s="37">
        <v>7.04</v>
      </c>
      <c r="H135" s="37">
        <f t="shared" si="8"/>
        <v>8.75</v>
      </c>
      <c r="I135" s="37">
        <f t="shared" si="9"/>
        <v>43.75</v>
      </c>
      <c r="J135" s="28"/>
    </row>
    <row r="136" spans="1:10" ht="24.95" customHeight="1" x14ac:dyDescent="0.25">
      <c r="A136" s="36" t="s">
        <v>53</v>
      </c>
      <c r="B136" s="36" t="s">
        <v>401</v>
      </c>
      <c r="C136" s="36" t="s">
        <v>402</v>
      </c>
      <c r="D136" s="39" t="s">
        <v>403</v>
      </c>
      <c r="E136" s="36" t="s">
        <v>35</v>
      </c>
      <c r="F136" s="37">
        <v>4</v>
      </c>
      <c r="G136" s="37">
        <v>51.93</v>
      </c>
      <c r="H136" s="37">
        <f t="shared" si="8"/>
        <v>64.510000000000005</v>
      </c>
      <c r="I136" s="37">
        <f t="shared" si="9"/>
        <v>258.04000000000002</v>
      </c>
      <c r="J136" s="28"/>
    </row>
    <row r="137" spans="1:10" ht="24.95" customHeight="1" x14ac:dyDescent="0.25">
      <c r="A137" s="36" t="s">
        <v>53</v>
      </c>
      <c r="B137" s="36" t="s">
        <v>404</v>
      </c>
      <c r="C137" s="36" t="s">
        <v>405</v>
      </c>
      <c r="D137" s="3" t="s">
        <v>406</v>
      </c>
      <c r="E137" s="36" t="s">
        <v>59</v>
      </c>
      <c r="F137" s="37">
        <v>49.88</v>
      </c>
      <c r="G137" s="37">
        <v>11.53</v>
      </c>
      <c r="H137" s="37">
        <f t="shared" si="8"/>
        <v>14.32</v>
      </c>
      <c r="I137" s="37">
        <f t="shared" si="9"/>
        <v>714.28160000000003</v>
      </c>
      <c r="J137" s="28"/>
    </row>
    <row r="138" spans="1:10" ht="24.95" customHeight="1" x14ac:dyDescent="0.25">
      <c r="A138" s="36" t="s">
        <v>53</v>
      </c>
      <c r="B138" s="36" t="s">
        <v>407</v>
      </c>
      <c r="C138" s="36" t="s">
        <v>408</v>
      </c>
      <c r="D138" s="3" t="s">
        <v>409</v>
      </c>
      <c r="E138" s="36" t="s">
        <v>59</v>
      </c>
      <c r="F138" s="37">
        <v>49.88</v>
      </c>
      <c r="G138" s="37">
        <v>4.6399999999999997</v>
      </c>
      <c r="H138" s="37">
        <f t="shared" si="8"/>
        <v>5.76</v>
      </c>
      <c r="I138" s="37">
        <f t="shared" si="9"/>
        <v>287.30880000000002</v>
      </c>
      <c r="J138" s="28"/>
    </row>
    <row r="139" spans="1:10" ht="24.95" customHeight="1" x14ac:dyDescent="0.25">
      <c r="A139" s="36" t="s">
        <v>53</v>
      </c>
      <c r="B139" s="36" t="s">
        <v>327</v>
      </c>
      <c r="C139" s="36" t="s">
        <v>410</v>
      </c>
      <c r="D139" s="3" t="s">
        <v>329</v>
      </c>
      <c r="E139" s="36" t="s">
        <v>59</v>
      </c>
      <c r="F139" s="37">
        <v>4.0999999999999996</v>
      </c>
      <c r="G139" s="37">
        <v>28.83</v>
      </c>
      <c r="H139" s="37">
        <f t="shared" si="8"/>
        <v>35.82</v>
      </c>
      <c r="I139" s="37">
        <f t="shared" si="9"/>
        <v>146.86199999999999</v>
      </c>
      <c r="J139" s="28"/>
    </row>
    <row r="140" spans="1:10" ht="33.6" customHeight="1" x14ac:dyDescent="0.25">
      <c r="A140" s="36" t="s">
        <v>43</v>
      </c>
      <c r="B140" s="36">
        <v>92543</v>
      </c>
      <c r="C140" s="36" t="s">
        <v>411</v>
      </c>
      <c r="D140" s="3" t="s">
        <v>412</v>
      </c>
      <c r="E140" s="36" t="s">
        <v>413</v>
      </c>
      <c r="F140" s="37">
        <v>167.56</v>
      </c>
      <c r="G140" s="37">
        <v>26.1</v>
      </c>
      <c r="H140" s="37">
        <f t="shared" si="8"/>
        <v>32.42</v>
      </c>
      <c r="I140" s="37">
        <f t="shared" si="9"/>
        <v>5432.2952000000005</v>
      </c>
      <c r="J140" s="28"/>
    </row>
    <row r="141" spans="1:10" ht="24.95" customHeight="1" x14ac:dyDescent="0.25">
      <c r="A141" s="36" t="s">
        <v>43</v>
      </c>
      <c r="B141" s="36">
        <v>94213</v>
      </c>
      <c r="C141" s="36" t="s">
        <v>414</v>
      </c>
      <c r="D141" s="3" t="s">
        <v>415</v>
      </c>
      <c r="E141" s="36" t="s">
        <v>59</v>
      </c>
      <c r="F141" s="37">
        <v>167.56</v>
      </c>
      <c r="G141" s="37">
        <v>70.39</v>
      </c>
      <c r="H141" s="37">
        <f t="shared" si="8"/>
        <v>87.45</v>
      </c>
      <c r="I141" s="37">
        <f t="shared" si="9"/>
        <v>14653.122000000001</v>
      </c>
      <c r="J141" s="28"/>
    </row>
    <row r="142" spans="1:10" ht="35.1" customHeight="1" x14ac:dyDescent="0.25">
      <c r="A142" s="36" t="s">
        <v>53</v>
      </c>
      <c r="B142" s="36" t="s">
        <v>97</v>
      </c>
      <c r="C142" s="36" t="s">
        <v>416</v>
      </c>
      <c r="D142" s="3" t="s">
        <v>99</v>
      </c>
      <c r="E142" s="36" t="s">
        <v>59</v>
      </c>
      <c r="F142" s="37">
        <v>66.150000000000006</v>
      </c>
      <c r="G142" s="37">
        <v>88.62</v>
      </c>
      <c r="H142" s="37">
        <f t="shared" si="8"/>
        <v>110.09</v>
      </c>
      <c r="I142" s="37">
        <f t="shared" si="9"/>
        <v>7282.4535000000005</v>
      </c>
      <c r="J142" s="28" t="s">
        <v>417</v>
      </c>
    </row>
    <row r="143" spans="1:10" ht="24.95" customHeight="1" x14ac:dyDescent="0.25">
      <c r="A143" s="36" t="s">
        <v>53</v>
      </c>
      <c r="B143" s="36" t="s">
        <v>101</v>
      </c>
      <c r="C143" s="36" t="s">
        <v>418</v>
      </c>
      <c r="D143" s="3" t="s">
        <v>103</v>
      </c>
      <c r="E143" s="36" t="s">
        <v>59</v>
      </c>
      <c r="F143" s="37">
        <v>20.7</v>
      </c>
      <c r="G143" s="37">
        <v>73.510000000000005</v>
      </c>
      <c r="H143" s="37">
        <f t="shared" si="8"/>
        <v>91.32</v>
      </c>
      <c r="I143" s="37">
        <f t="shared" si="9"/>
        <v>1890.3239999999998</v>
      </c>
      <c r="J143" s="28" t="s">
        <v>419</v>
      </c>
    </row>
    <row r="144" spans="1:10" ht="24.95" customHeight="1" x14ac:dyDescent="0.25">
      <c r="A144" s="36" t="s">
        <v>53</v>
      </c>
      <c r="B144" s="36" t="s">
        <v>109</v>
      </c>
      <c r="C144" s="36" t="s">
        <v>420</v>
      </c>
      <c r="D144" s="3" t="s">
        <v>111</v>
      </c>
      <c r="E144" s="36" t="s">
        <v>16</v>
      </c>
      <c r="F144" s="37">
        <v>1</v>
      </c>
      <c r="G144" s="37">
        <v>1731.26</v>
      </c>
      <c r="H144" s="37">
        <f t="shared" si="8"/>
        <v>2150.7399999999998</v>
      </c>
      <c r="I144" s="37">
        <f t="shared" si="9"/>
        <v>2150.7399999999998</v>
      </c>
      <c r="J144" s="28"/>
    </row>
    <row r="145" spans="1:10" ht="24.95" customHeight="1" x14ac:dyDescent="0.25">
      <c r="A145" s="38" t="s">
        <v>53</v>
      </c>
      <c r="B145" s="36" t="s">
        <v>105</v>
      </c>
      <c r="C145" s="36" t="s">
        <v>421</v>
      </c>
      <c r="D145" s="39" t="s">
        <v>107</v>
      </c>
      <c r="E145" s="36" t="s">
        <v>59</v>
      </c>
      <c r="F145" s="37">
        <v>94.5</v>
      </c>
      <c r="G145" s="37">
        <v>26.25</v>
      </c>
      <c r="H145" s="37">
        <f t="shared" si="8"/>
        <v>32.61</v>
      </c>
      <c r="I145" s="37">
        <f t="shared" si="9"/>
        <v>3081.645</v>
      </c>
      <c r="J145" s="28" t="s">
        <v>422</v>
      </c>
    </row>
    <row r="146" spans="1:10" ht="24.95" customHeight="1" x14ac:dyDescent="0.25">
      <c r="A146" s="36" t="s">
        <v>43</v>
      </c>
      <c r="B146" s="36">
        <v>95240</v>
      </c>
      <c r="C146" s="36" t="s">
        <v>423</v>
      </c>
      <c r="D146" s="3" t="s">
        <v>113</v>
      </c>
      <c r="E146" s="36" t="s">
        <v>59</v>
      </c>
      <c r="F146" s="37">
        <v>167.56</v>
      </c>
      <c r="G146" s="37">
        <v>17.55</v>
      </c>
      <c r="H146" s="37">
        <f t="shared" si="8"/>
        <v>21.8</v>
      </c>
      <c r="I146" s="37">
        <f t="shared" si="9"/>
        <v>3652.808</v>
      </c>
      <c r="J146" s="28"/>
    </row>
    <row r="147" spans="1:10" ht="24.95" customHeight="1" x14ac:dyDescent="0.25">
      <c r="A147" s="36" t="s">
        <v>43</v>
      </c>
      <c r="B147" s="36">
        <v>87257</v>
      </c>
      <c r="C147" s="36" t="s">
        <v>424</v>
      </c>
      <c r="D147" s="3" t="s">
        <v>116</v>
      </c>
      <c r="E147" s="36" t="s">
        <v>59</v>
      </c>
      <c r="F147" s="37">
        <v>2.9</v>
      </c>
      <c r="G147" s="37">
        <v>59</v>
      </c>
      <c r="H147" s="37">
        <f t="shared" si="8"/>
        <v>73.3</v>
      </c>
      <c r="I147" s="37">
        <f t="shared" si="9"/>
        <v>212.57</v>
      </c>
      <c r="J147" s="28"/>
    </row>
    <row r="148" spans="1:10" ht="24.95" customHeight="1" x14ac:dyDescent="0.25">
      <c r="A148" s="36" t="s">
        <v>43</v>
      </c>
      <c r="B148" s="36">
        <v>88650</v>
      </c>
      <c r="C148" s="36" t="s">
        <v>425</v>
      </c>
      <c r="D148" s="3" t="s">
        <v>119</v>
      </c>
      <c r="E148" s="36" t="s">
        <v>12</v>
      </c>
      <c r="F148" s="37">
        <v>6.9</v>
      </c>
      <c r="G148" s="37">
        <v>11.19</v>
      </c>
      <c r="H148" s="37">
        <f t="shared" si="8"/>
        <v>13.9</v>
      </c>
      <c r="I148" s="37">
        <f t="shared" si="9"/>
        <v>95.910000000000011</v>
      </c>
      <c r="J148" s="28"/>
    </row>
    <row r="149" spans="1:10" ht="24.95" customHeight="1" x14ac:dyDescent="0.25">
      <c r="A149" s="36" t="s">
        <v>53</v>
      </c>
      <c r="B149" s="36" t="s">
        <v>350</v>
      </c>
      <c r="C149" s="36" t="s">
        <v>426</v>
      </c>
      <c r="D149" s="3" t="s">
        <v>352</v>
      </c>
      <c r="E149" s="36" t="s">
        <v>12</v>
      </c>
      <c r="F149" s="37">
        <v>57.2</v>
      </c>
      <c r="G149" s="37">
        <v>45.52</v>
      </c>
      <c r="H149" s="37">
        <f t="shared" si="8"/>
        <v>56.55</v>
      </c>
      <c r="I149" s="37">
        <f t="shared" si="9"/>
        <v>3234.66</v>
      </c>
      <c r="J149" s="28"/>
    </row>
    <row r="150" spans="1:10" ht="24.95" customHeight="1" x14ac:dyDescent="0.25">
      <c r="A150" s="36" t="s">
        <v>43</v>
      </c>
      <c r="B150" s="36">
        <v>96116</v>
      </c>
      <c r="C150" s="36" t="s">
        <v>427</v>
      </c>
      <c r="D150" s="39" t="s">
        <v>125</v>
      </c>
      <c r="E150" s="36" t="s">
        <v>59</v>
      </c>
      <c r="F150" s="37">
        <v>167.56</v>
      </c>
      <c r="G150" s="37">
        <v>60.16</v>
      </c>
      <c r="H150" s="37">
        <f t="shared" si="8"/>
        <v>74.739999999999995</v>
      </c>
      <c r="I150" s="37">
        <f t="shared" si="9"/>
        <v>12523.4344</v>
      </c>
      <c r="J150" s="28"/>
    </row>
    <row r="151" spans="1:10" ht="24.95" customHeight="1" x14ac:dyDescent="0.25">
      <c r="A151" s="36" t="s">
        <v>53</v>
      </c>
      <c r="B151" s="36" t="s">
        <v>138</v>
      </c>
      <c r="C151" s="36" t="s">
        <v>428</v>
      </c>
      <c r="D151" s="39" t="s">
        <v>140</v>
      </c>
      <c r="E151" s="36" t="s">
        <v>59</v>
      </c>
      <c r="F151" s="37">
        <v>5.05</v>
      </c>
      <c r="G151" s="37">
        <v>401.73</v>
      </c>
      <c r="H151" s="37">
        <f t="shared" si="8"/>
        <v>499.07</v>
      </c>
      <c r="I151" s="37">
        <f t="shared" si="9"/>
        <v>2520.3035</v>
      </c>
      <c r="J151" s="28"/>
    </row>
    <row r="152" spans="1:10" ht="24.95" customHeight="1" x14ac:dyDescent="0.25">
      <c r="A152" s="36" t="s">
        <v>53</v>
      </c>
      <c r="B152" s="36" t="s">
        <v>146</v>
      </c>
      <c r="C152" s="36" t="s">
        <v>429</v>
      </c>
      <c r="D152" s="3" t="s">
        <v>148</v>
      </c>
      <c r="E152" s="36" t="s">
        <v>59</v>
      </c>
      <c r="F152" s="37">
        <f>3.44+3.36</f>
        <v>6.8</v>
      </c>
      <c r="G152" s="37">
        <v>482.68</v>
      </c>
      <c r="H152" s="37">
        <f t="shared" si="8"/>
        <v>599.63</v>
      </c>
      <c r="I152" s="37">
        <f t="shared" si="9"/>
        <v>4077.4839999999999</v>
      </c>
      <c r="J152" s="28" t="s">
        <v>430</v>
      </c>
    </row>
    <row r="153" spans="1:10" ht="24.95" customHeight="1" x14ac:dyDescent="0.25">
      <c r="A153" s="36" t="s">
        <v>53</v>
      </c>
      <c r="B153" s="36" t="s">
        <v>150</v>
      </c>
      <c r="C153" s="36" t="s">
        <v>431</v>
      </c>
      <c r="D153" s="3" t="s">
        <v>152</v>
      </c>
      <c r="E153" s="36" t="s">
        <v>153</v>
      </c>
      <c r="F153" s="37">
        <v>1</v>
      </c>
      <c r="G153" s="37">
        <v>882.57</v>
      </c>
      <c r="H153" s="37">
        <f t="shared" si="8"/>
        <v>1096.42</v>
      </c>
      <c r="I153" s="37">
        <f t="shared" si="9"/>
        <v>1096.42</v>
      </c>
      <c r="J153" s="28" t="s">
        <v>154</v>
      </c>
    </row>
    <row r="154" spans="1:10" ht="24.95" customHeight="1" x14ac:dyDescent="0.25">
      <c r="A154" s="36" t="s">
        <v>53</v>
      </c>
      <c r="B154" s="36" t="s">
        <v>155</v>
      </c>
      <c r="C154" s="36" t="s">
        <v>432</v>
      </c>
      <c r="D154" s="3" t="s">
        <v>157</v>
      </c>
      <c r="E154" s="36" t="s">
        <v>153</v>
      </c>
      <c r="F154" s="37">
        <v>1</v>
      </c>
      <c r="G154" s="37">
        <v>392.04</v>
      </c>
      <c r="H154" s="37">
        <f t="shared" si="8"/>
        <v>487.03</v>
      </c>
      <c r="I154" s="37">
        <f t="shared" si="9"/>
        <v>487.03</v>
      </c>
      <c r="J154" s="28" t="s">
        <v>158</v>
      </c>
    </row>
    <row r="155" spans="1:10" ht="32.85" customHeight="1" x14ac:dyDescent="0.25">
      <c r="A155" s="36" t="s">
        <v>53</v>
      </c>
      <c r="B155" s="36" t="s">
        <v>163</v>
      </c>
      <c r="C155" s="36" t="s">
        <v>433</v>
      </c>
      <c r="D155" s="3" t="s">
        <v>165</v>
      </c>
      <c r="E155" s="36" t="s">
        <v>59</v>
      </c>
      <c r="F155" s="37">
        <v>3.15</v>
      </c>
      <c r="G155" s="37">
        <v>931.65</v>
      </c>
      <c r="H155" s="37">
        <f t="shared" si="8"/>
        <v>1157.3900000000001</v>
      </c>
      <c r="I155" s="37">
        <f t="shared" si="9"/>
        <v>3645.7785000000003</v>
      </c>
      <c r="J155" s="28" t="s">
        <v>166</v>
      </c>
    </row>
    <row r="156" spans="1:10" ht="32.85" customHeight="1" x14ac:dyDescent="0.25">
      <c r="A156" s="36" t="s">
        <v>53</v>
      </c>
      <c r="B156" s="36" t="s">
        <v>280</v>
      </c>
      <c r="C156" s="36" t="s">
        <v>434</v>
      </c>
      <c r="D156" s="3" t="s">
        <v>282</v>
      </c>
      <c r="E156" s="36" t="s">
        <v>35</v>
      </c>
      <c r="F156" s="37">
        <v>1</v>
      </c>
      <c r="G156" s="37">
        <v>131.94</v>
      </c>
      <c r="H156" s="37">
        <f t="shared" si="8"/>
        <v>163.91</v>
      </c>
      <c r="I156" s="37">
        <f t="shared" si="9"/>
        <v>163.91</v>
      </c>
      <c r="J156" s="28" t="s">
        <v>104</v>
      </c>
    </row>
    <row r="157" spans="1:10" ht="32.85" customHeight="1" x14ac:dyDescent="0.25">
      <c r="A157" s="36" t="s">
        <v>53</v>
      </c>
      <c r="B157" s="36" t="s">
        <v>435</v>
      </c>
      <c r="C157" s="36" t="s">
        <v>436</v>
      </c>
      <c r="D157" s="3" t="s">
        <v>437</v>
      </c>
      <c r="E157" s="36" t="s">
        <v>35</v>
      </c>
      <c r="F157" s="37">
        <v>2</v>
      </c>
      <c r="G157" s="37">
        <v>22.93</v>
      </c>
      <c r="H157" s="37">
        <f t="shared" ref="H157:H192" si="10">ROUND((($G157*$H$5)+$G157),2)</f>
        <v>28.49</v>
      </c>
      <c r="I157" s="37">
        <f t="shared" ref="I157:I188" si="11">F157*H157</f>
        <v>56.98</v>
      </c>
      <c r="J157" s="28" t="s">
        <v>104</v>
      </c>
    </row>
    <row r="158" spans="1:10" ht="24.95" customHeight="1" x14ac:dyDescent="0.25">
      <c r="A158" s="36" t="s">
        <v>53</v>
      </c>
      <c r="B158" s="36" t="s">
        <v>355</v>
      </c>
      <c r="C158" s="36" t="s">
        <v>438</v>
      </c>
      <c r="D158" s="3" t="s">
        <v>357</v>
      </c>
      <c r="E158" s="36" t="s">
        <v>35</v>
      </c>
      <c r="F158" s="37">
        <v>9</v>
      </c>
      <c r="G158" s="37">
        <v>154.49</v>
      </c>
      <c r="H158" s="37">
        <f t="shared" si="10"/>
        <v>191.92</v>
      </c>
      <c r="I158" s="37">
        <f t="shared" si="11"/>
        <v>1727.28</v>
      </c>
      <c r="J158" s="28"/>
    </row>
    <row r="159" spans="1:10" ht="35.85" customHeight="1" x14ac:dyDescent="0.25">
      <c r="A159" s="36" t="s">
        <v>53</v>
      </c>
      <c r="B159" s="36" t="s">
        <v>358</v>
      </c>
      <c r="C159" s="36" t="s">
        <v>439</v>
      </c>
      <c r="D159" s="3" t="s">
        <v>360</v>
      </c>
      <c r="E159" s="36" t="s">
        <v>35</v>
      </c>
      <c r="F159" s="37">
        <v>9</v>
      </c>
      <c r="G159" s="37">
        <v>109.83</v>
      </c>
      <c r="H159" s="37">
        <f t="shared" si="10"/>
        <v>136.44</v>
      </c>
      <c r="I159" s="37">
        <f t="shared" si="11"/>
        <v>1227.96</v>
      </c>
      <c r="J159" s="28"/>
    </row>
    <row r="160" spans="1:10" ht="24.95" customHeight="1" x14ac:dyDescent="0.25">
      <c r="A160" s="36" t="s">
        <v>53</v>
      </c>
      <c r="B160" s="36" t="s">
        <v>361</v>
      </c>
      <c r="C160" s="36" t="s">
        <v>440</v>
      </c>
      <c r="D160" s="3" t="s">
        <v>363</v>
      </c>
      <c r="E160" s="36" t="s">
        <v>35</v>
      </c>
      <c r="F160" s="37">
        <v>18</v>
      </c>
      <c r="G160" s="37">
        <v>24.49</v>
      </c>
      <c r="H160" s="37">
        <f t="shared" si="10"/>
        <v>30.42</v>
      </c>
      <c r="I160" s="37">
        <f t="shared" si="11"/>
        <v>547.56000000000006</v>
      </c>
      <c r="J160" s="28"/>
    </row>
    <row r="161" spans="1:10" ht="24.95" customHeight="1" x14ac:dyDescent="0.25">
      <c r="A161" s="36" t="s">
        <v>53</v>
      </c>
      <c r="B161" s="36" t="s">
        <v>238</v>
      </c>
      <c r="C161" s="36" t="s">
        <v>441</v>
      </c>
      <c r="D161" s="3" t="s">
        <v>261</v>
      </c>
      <c r="E161" s="36" t="s">
        <v>12</v>
      </c>
      <c r="F161" s="37">
        <v>62</v>
      </c>
      <c r="G161" s="37">
        <v>41.28</v>
      </c>
      <c r="H161" s="37">
        <f t="shared" si="10"/>
        <v>51.28</v>
      </c>
      <c r="I161" s="37">
        <f t="shared" si="11"/>
        <v>3179.36</v>
      </c>
      <c r="J161" s="28"/>
    </row>
    <row r="162" spans="1:10" ht="24.95" customHeight="1" x14ac:dyDescent="0.25">
      <c r="A162" s="36" t="s">
        <v>53</v>
      </c>
      <c r="B162" s="36" t="s">
        <v>277</v>
      </c>
      <c r="C162" s="36" t="s">
        <v>442</v>
      </c>
      <c r="D162" s="3" t="s">
        <v>279</v>
      </c>
      <c r="E162" s="36" t="s">
        <v>153</v>
      </c>
      <c r="F162" s="37">
        <v>3</v>
      </c>
      <c r="G162" s="37">
        <v>36.49</v>
      </c>
      <c r="H162" s="37">
        <f t="shared" si="10"/>
        <v>45.33</v>
      </c>
      <c r="I162" s="37">
        <f t="shared" si="11"/>
        <v>135.99</v>
      </c>
      <c r="J162" s="28"/>
    </row>
    <row r="163" spans="1:10" ht="24.95" customHeight="1" x14ac:dyDescent="0.25">
      <c r="A163" s="36" t="s">
        <v>53</v>
      </c>
      <c r="B163" s="36" t="s">
        <v>262</v>
      </c>
      <c r="C163" s="36" t="s">
        <v>443</v>
      </c>
      <c r="D163" s="3" t="s">
        <v>264</v>
      </c>
      <c r="E163" s="36" t="s">
        <v>12</v>
      </c>
      <c r="F163" s="37">
        <v>300</v>
      </c>
      <c r="G163" s="37">
        <v>3.37</v>
      </c>
      <c r="H163" s="37">
        <f t="shared" si="10"/>
        <v>4.1900000000000004</v>
      </c>
      <c r="I163" s="37">
        <f t="shared" si="11"/>
        <v>1257.0000000000002</v>
      </c>
      <c r="J163" s="28"/>
    </row>
    <row r="164" spans="1:10" ht="24.95" customHeight="1" x14ac:dyDescent="0.25">
      <c r="A164" s="36" t="s">
        <v>53</v>
      </c>
      <c r="B164" s="36" t="s">
        <v>268</v>
      </c>
      <c r="C164" s="36" t="s">
        <v>444</v>
      </c>
      <c r="D164" s="3" t="s">
        <v>270</v>
      </c>
      <c r="E164" s="36" t="s">
        <v>153</v>
      </c>
      <c r="F164" s="37">
        <v>4</v>
      </c>
      <c r="G164" s="37">
        <v>25.42</v>
      </c>
      <c r="H164" s="37">
        <f t="shared" si="10"/>
        <v>31.58</v>
      </c>
      <c r="I164" s="37">
        <f t="shared" si="11"/>
        <v>126.32</v>
      </c>
      <c r="J164" s="28"/>
    </row>
    <row r="165" spans="1:10" ht="24.95" customHeight="1" x14ac:dyDescent="0.25">
      <c r="A165" s="36" t="s">
        <v>53</v>
      </c>
      <c r="B165" s="36" t="s">
        <v>271</v>
      </c>
      <c r="C165" s="36" t="s">
        <v>445</v>
      </c>
      <c r="D165" s="3" t="s">
        <v>273</v>
      </c>
      <c r="E165" s="36" t="s">
        <v>153</v>
      </c>
      <c r="F165" s="37">
        <v>2</v>
      </c>
      <c r="G165" s="37">
        <v>31.07</v>
      </c>
      <c r="H165" s="37">
        <f t="shared" si="10"/>
        <v>38.6</v>
      </c>
      <c r="I165" s="37">
        <f t="shared" si="11"/>
        <v>77.2</v>
      </c>
      <c r="J165" s="28"/>
    </row>
    <row r="166" spans="1:10" ht="24.95" customHeight="1" x14ac:dyDescent="0.25">
      <c r="A166" s="36" t="s">
        <v>53</v>
      </c>
      <c r="B166" s="36" t="s">
        <v>274</v>
      </c>
      <c r="C166" s="36" t="s">
        <v>446</v>
      </c>
      <c r="D166" s="3" t="s">
        <v>276</v>
      </c>
      <c r="E166" s="36" t="s">
        <v>153</v>
      </c>
      <c r="F166" s="37">
        <v>2</v>
      </c>
      <c r="G166" s="37">
        <v>25.54</v>
      </c>
      <c r="H166" s="37">
        <f t="shared" si="10"/>
        <v>31.73</v>
      </c>
      <c r="I166" s="37">
        <f t="shared" si="11"/>
        <v>63.46</v>
      </c>
      <c r="J166" s="28"/>
    </row>
    <row r="167" spans="1:10" ht="24.95" customHeight="1" x14ac:dyDescent="0.25">
      <c r="A167" s="36" t="s">
        <v>53</v>
      </c>
      <c r="B167" s="36" t="s">
        <v>370</v>
      </c>
      <c r="C167" s="36" t="s">
        <v>447</v>
      </c>
      <c r="D167" s="3" t="s">
        <v>372</v>
      </c>
      <c r="E167" s="36" t="s">
        <v>153</v>
      </c>
      <c r="F167" s="37">
        <v>1</v>
      </c>
      <c r="G167" s="37">
        <v>48.94</v>
      </c>
      <c r="H167" s="37">
        <f t="shared" si="10"/>
        <v>60.8</v>
      </c>
      <c r="I167" s="37">
        <f t="shared" si="11"/>
        <v>60.8</v>
      </c>
      <c r="J167" s="28"/>
    </row>
    <row r="168" spans="1:10" ht="24.95" customHeight="1" x14ac:dyDescent="0.25">
      <c r="A168" s="36" t="s">
        <v>53</v>
      </c>
      <c r="B168" s="36" t="s">
        <v>373</v>
      </c>
      <c r="C168" s="36" t="s">
        <v>448</v>
      </c>
      <c r="D168" s="3" t="s">
        <v>375</v>
      </c>
      <c r="E168" s="36" t="s">
        <v>12</v>
      </c>
      <c r="F168" s="37">
        <v>62</v>
      </c>
      <c r="G168" s="37">
        <v>43.64</v>
      </c>
      <c r="H168" s="37">
        <f t="shared" si="10"/>
        <v>54.21</v>
      </c>
      <c r="I168" s="37">
        <f t="shared" si="11"/>
        <v>3361.02</v>
      </c>
      <c r="J168" s="28"/>
    </row>
    <row r="169" spans="1:10" ht="24.95" customHeight="1" x14ac:dyDescent="0.25">
      <c r="A169" s="36" t="s">
        <v>53</v>
      </c>
      <c r="B169" s="36" t="s">
        <v>289</v>
      </c>
      <c r="C169" s="36" t="s">
        <v>449</v>
      </c>
      <c r="D169" s="3" t="s">
        <v>291</v>
      </c>
      <c r="E169" s="36" t="s">
        <v>12</v>
      </c>
      <c r="F169" s="37">
        <v>12</v>
      </c>
      <c r="G169" s="37">
        <v>28.7</v>
      </c>
      <c r="H169" s="37">
        <f t="shared" si="10"/>
        <v>35.65</v>
      </c>
      <c r="I169" s="37">
        <f t="shared" si="11"/>
        <v>427.79999999999995</v>
      </c>
      <c r="J169" s="28"/>
    </row>
    <row r="170" spans="1:10" ht="24.95" customHeight="1" x14ac:dyDescent="0.25">
      <c r="A170" s="36" t="s">
        <v>53</v>
      </c>
      <c r="B170" s="36" t="s">
        <v>292</v>
      </c>
      <c r="C170" s="36" t="s">
        <v>450</v>
      </c>
      <c r="D170" s="3" t="s">
        <v>294</v>
      </c>
      <c r="E170" s="36" t="s">
        <v>12</v>
      </c>
      <c r="F170" s="37">
        <v>6</v>
      </c>
      <c r="G170" s="37">
        <v>44.3</v>
      </c>
      <c r="H170" s="37">
        <f t="shared" si="10"/>
        <v>55.03</v>
      </c>
      <c r="I170" s="37">
        <f t="shared" si="11"/>
        <v>330.18</v>
      </c>
      <c r="J170" s="28"/>
    </row>
    <row r="171" spans="1:10" ht="24.95" customHeight="1" x14ac:dyDescent="0.25">
      <c r="A171" s="36" t="s">
        <v>53</v>
      </c>
      <c r="B171" s="36" t="s">
        <v>295</v>
      </c>
      <c r="C171" s="36" t="s">
        <v>451</v>
      </c>
      <c r="D171" s="3" t="s">
        <v>297</v>
      </c>
      <c r="E171" s="36" t="s">
        <v>12</v>
      </c>
      <c r="F171" s="37">
        <v>12</v>
      </c>
      <c r="G171" s="37">
        <v>47.24</v>
      </c>
      <c r="H171" s="37">
        <f t="shared" si="10"/>
        <v>58.69</v>
      </c>
      <c r="I171" s="37">
        <f t="shared" si="11"/>
        <v>704.28</v>
      </c>
      <c r="J171" s="28"/>
    </row>
    <row r="172" spans="1:10" ht="24.95" customHeight="1" x14ac:dyDescent="0.25">
      <c r="A172" s="36" t="s">
        <v>53</v>
      </c>
      <c r="B172" s="36" t="s">
        <v>298</v>
      </c>
      <c r="C172" s="36" t="s">
        <v>452</v>
      </c>
      <c r="D172" s="3" t="s">
        <v>300</v>
      </c>
      <c r="E172" s="36" t="s">
        <v>12</v>
      </c>
      <c r="F172" s="37">
        <v>36</v>
      </c>
      <c r="G172" s="37">
        <v>47.53</v>
      </c>
      <c r="H172" s="37">
        <f t="shared" si="10"/>
        <v>59.05</v>
      </c>
      <c r="I172" s="37">
        <f t="shared" si="11"/>
        <v>2125.7999999999997</v>
      </c>
      <c r="J172" s="28"/>
    </row>
    <row r="173" spans="1:10" ht="24.95" customHeight="1" x14ac:dyDescent="0.25">
      <c r="A173" s="36" t="s">
        <v>53</v>
      </c>
      <c r="B173" s="36" t="s">
        <v>301</v>
      </c>
      <c r="C173" s="36" t="s">
        <v>453</v>
      </c>
      <c r="D173" s="3" t="s">
        <v>303</v>
      </c>
      <c r="E173" s="36" t="s">
        <v>12</v>
      </c>
      <c r="F173" s="37">
        <v>36</v>
      </c>
      <c r="G173" s="37">
        <v>100.91</v>
      </c>
      <c r="H173" s="37">
        <f t="shared" si="10"/>
        <v>125.36</v>
      </c>
      <c r="I173" s="37">
        <f t="shared" si="11"/>
        <v>4512.96</v>
      </c>
      <c r="J173" s="28"/>
    </row>
    <row r="174" spans="1:10" ht="24.95" customHeight="1" x14ac:dyDescent="0.25">
      <c r="A174" s="36" t="s">
        <v>53</v>
      </c>
      <c r="B174" s="36" t="s">
        <v>304</v>
      </c>
      <c r="C174" s="36" t="s">
        <v>454</v>
      </c>
      <c r="D174" s="3" t="s">
        <v>306</v>
      </c>
      <c r="E174" s="36" t="s">
        <v>12</v>
      </c>
      <c r="F174" s="37">
        <v>12</v>
      </c>
      <c r="G174" s="37">
        <v>40.130000000000003</v>
      </c>
      <c r="H174" s="37">
        <f t="shared" si="10"/>
        <v>49.85</v>
      </c>
      <c r="I174" s="37">
        <f t="shared" si="11"/>
        <v>598.20000000000005</v>
      </c>
      <c r="J174" s="28"/>
    </row>
    <row r="175" spans="1:10" ht="24.95" customHeight="1" x14ac:dyDescent="0.25">
      <c r="A175" s="36" t="s">
        <v>53</v>
      </c>
      <c r="B175" s="36" t="s">
        <v>455</v>
      </c>
      <c r="C175" s="36" t="s">
        <v>456</v>
      </c>
      <c r="D175" s="3" t="s">
        <v>457</v>
      </c>
      <c r="E175" s="36" t="s">
        <v>35</v>
      </c>
      <c r="F175" s="37">
        <v>1</v>
      </c>
      <c r="G175" s="37">
        <v>598.37</v>
      </c>
      <c r="H175" s="37">
        <f t="shared" si="10"/>
        <v>743.36</v>
      </c>
      <c r="I175" s="37">
        <f t="shared" si="11"/>
        <v>743.36</v>
      </c>
      <c r="J175" s="28"/>
    </row>
    <row r="176" spans="1:10" ht="24.95" customHeight="1" x14ac:dyDescent="0.25">
      <c r="A176" s="36" t="s">
        <v>43</v>
      </c>
      <c r="B176" s="36">
        <v>86888</v>
      </c>
      <c r="C176" s="36" t="s">
        <v>458</v>
      </c>
      <c r="D176" s="3" t="s">
        <v>172</v>
      </c>
      <c r="E176" s="36" t="s">
        <v>153</v>
      </c>
      <c r="F176" s="37">
        <v>1</v>
      </c>
      <c r="G176" s="37">
        <v>468.93</v>
      </c>
      <c r="H176" s="37">
        <f t="shared" si="10"/>
        <v>582.54999999999995</v>
      </c>
      <c r="I176" s="37">
        <f t="shared" si="11"/>
        <v>582.54999999999995</v>
      </c>
      <c r="J176" s="28"/>
    </row>
    <row r="177" spans="1:10" ht="24.95" customHeight="1" x14ac:dyDescent="0.25">
      <c r="A177" s="36" t="s">
        <v>43</v>
      </c>
      <c r="B177" s="36">
        <v>86902</v>
      </c>
      <c r="C177" s="36" t="s">
        <v>459</v>
      </c>
      <c r="D177" s="3" t="s">
        <v>175</v>
      </c>
      <c r="E177" s="36" t="s">
        <v>35</v>
      </c>
      <c r="F177" s="37">
        <v>1</v>
      </c>
      <c r="G177" s="37">
        <v>305.68</v>
      </c>
      <c r="H177" s="37">
        <f t="shared" si="10"/>
        <v>379.75</v>
      </c>
      <c r="I177" s="37">
        <f t="shared" si="11"/>
        <v>379.75</v>
      </c>
      <c r="J177" s="28"/>
    </row>
    <row r="178" spans="1:10" ht="24.95" customHeight="1" x14ac:dyDescent="0.25">
      <c r="A178" s="36" t="s">
        <v>53</v>
      </c>
      <c r="B178" s="36" t="s">
        <v>176</v>
      </c>
      <c r="C178" s="36" t="s">
        <v>460</v>
      </c>
      <c r="D178" s="3" t="s">
        <v>178</v>
      </c>
      <c r="E178" s="36" t="s">
        <v>35</v>
      </c>
      <c r="F178" s="37">
        <v>1</v>
      </c>
      <c r="G178" s="37">
        <v>74.58</v>
      </c>
      <c r="H178" s="37">
        <f t="shared" si="10"/>
        <v>92.65</v>
      </c>
      <c r="I178" s="37">
        <f t="shared" si="11"/>
        <v>92.65</v>
      </c>
      <c r="J178" s="28"/>
    </row>
    <row r="179" spans="1:10" ht="24.95" customHeight="1" x14ac:dyDescent="0.25">
      <c r="A179" s="36" t="s">
        <v>53</v>
      </c>
      <c r="B179" s="36" t="s">
        <v>179</v>
      </c>
      <c r="C179" s="36" t="s">
        <v>461</v>
      </c>
      <c r="D179" s="3" t="s">
        <v>181</v>
      </c>
      <c r="E179" s="36" t="s">
        <v>35</v>
      </c>
      <c r="F179" s="37">
        <v>1</v>
      </c>
      <c r="G179" s="37">
        <v>75.790000000000006</v>
      </c>
      <c r="H179" s="37">
        <f t="shared" si="10"/>
        <v>94.15</v>
      </c>
      <c r="I179" s="37">
        <f t="shared" si="11"/>
        <v>94.15</v>
      </c>
      <c r="J179" s="28"/>
    </row>
    <row r="180" spans="1:10" ht="24.95" customHeight="1" x14ac:dyDescent="0.25">
      <c r="A180" s="36" t="s">
        <v>53</v>
      </c>
      <c r="B180" s="36" t="s">
        <v>182</v>
      </c>
      <c r="C180" s="36" t="s">
        <v>462</v>
      </c>
      <c r="D180" s="3" t="s">
        <v>184</v>
      </c>
      <c r="E180" s="36" t="s">
        <v>35</v>
      </c>
      <c r="F180" s="37">
        <v>1</v>
      </c>
      <c r="G180" s="37">
        <v>57.22</v>
      </c>
      <c r="H180" s="37">
        <f t="shared" si="10"/>
        <v>71.08</v>
      </c>
      <c r="I180" s="37">
        <f t="shared" si="11"/>
        <v>71.08</v>
      </c>
      <c r="J180" s="28"/>
    </row>
    <row r="181" spans="1:10" ht="24.95" customHeight="1" x14ac:dyDescent="0.25">
      <c r="A181" s="36" t="s">
        <v>53</v>
      </c>
      <c r="B181" s="36" t="s">
        <v>185</v>
      </c>
      <c r="C181" s="36" t="s">
        <v>463</v>
      </c>
      <c r="D181" s="3" t="s">
        <v>187</v>
      </c>
      <c r="E181" s="36" t="s">
        <v>35</v>
      </c>
      <c r="F181" s="37">
        <v>1</v>
      </c>
      <c r="G181" s="37">
        <v>204.55</v>
      </c>
      <c r="H181" s="37">
        <f t="shared" si="10"/>
        <v>254.11</v>
      </c>
      <c r="I181" s="37">
        <f t="shared" si="11"/>
        <v>254.11</v>
      </c>
      <c r="J181" s="28"/>
    </row>
    <row r="182" spans="1:10" ht="24.95" customHeight="1" x14ac:dyDescent="0.25">
      <c r="A182" s="36" t="s">
        <v>53</v>
      </c>
      <c r="B182" s="36" t="s">
        <v>204</v>
      </c>
      <c r="C182" s="36" t="s">
        <v>464</v>
      </c>
      <c r="D182" s="3" t="s">
        <v>206</v>
      </c>
      <c r="E182" s="36" t="s">
        <v>35</v>
      </c>
      <c r="F182" s="37">
        <v>1</v>
      </c>
      <c r="G182" s="37">
        <v>27.07</v>
      </c>
      <c r="H182" s="37">
        <f t="shared" si="10"/>
        <v>33.630000000000003</v>
      </c>
      <c r="I182" s="37">
        <f t="shared" si="11"/>
        <v>33.630000000000003</v>
      </c>
      <c r="J182" s="28"/>
    </row>
    <row r="183" spans="1:10" ht="24.95" customHeight="1" x14ac:dyDescent="0.25">
      <c r="A183" s="36" t="s">
        <v>53</v>
      </c>
      <c r="B183" s="36" t="s">
        <v>208</v>
      </c>
      <c r="C183" s="36" t="s">
        <v>465</v>
      </c>
      <c r="D183" s="3" t="s">
        <v>210</v>
      </c>
      <c r="E183" s="36" t="s">
        <v>35</v>
      </c>
      <c r="F183" s="37">
        <v>2</v>
      </c>
      <c r="G183" s="37">
        <v>34.32</v>
      </c>
      <c r="H183" s="37">
        <f t="shared" si="10"/>
        <v>42.64</v>
      </c>
      <c r="I183" s="37">
        <f t="shared" si="11"/>
        <v>85.28</v>
      </c>
      <c r="J183" s="28"/>
    </row>
    <row r="184" spans="1:10" ht="24.95" customHeight="1" x14ac:dyDescent="0.25">
      <c r="A184" s="36" t="s">
        <v>53</v>
      </c>
      <c r="B184" s="36" t="s">
        <v>211</v>
      </c>
      <c r="C184" s="36" t="s">
        <v>466</v>
      </c>
      <c r="D184" s="3" t="s">
        <v>213</v>
      </c>
      <c r="E184" s="36" t="s">
        <v>35</v>
      </c>
      <c r="F184" s="37">
        <v>1</v>
      </c>
      <c r="G184" s="37">
        <v>45.7</v>
      </c>
      <c r="H184" s="37">
        <f t="shared" si="10"/>
        <v>56.77</v>
      </c>
      <c r="I184" s="37">
        <f t="shared" si="11"/>
        <v>56.77</v>
      </c>
      <c r="J184" s="28"/>
    </row>
    <row r="185" spans="1:10" ht="24.95" customHeight="1" x14ac:dyDescent="0.25">
      <c r="A185" s="36" t="s">
        <v>53</v>
      </c>
      <c r="B185" s="36" t="s">
        <v>215</v>
      </c>
      <c r="C185" s="36" t="s">
        <v>467</v>
      </c>
      <c r="D185" s="3" t="s">
        <v>217</v>
      </c>
      <c r="E185" s="36" t="s">
        <v>35</v>
      </c>
      <c r="F185" s="37">
        <v>1</v>
      </c>
      <c r="G185" s="37">
        <v>15.7</v>
      </c>
      <c r="H185" s="37">
        <f t="shared" si="10"/>
        <v>19.5</v>
      </c>
      <c r="I185" s="37">
        <f t="shared" si="11"/>
        <v>19.5</v>
      </c>
      <c r="J185" s="28"/>
    </row>
    <row r="186" spans="1:10" ht="24.95" customHeight="1" x14ac:dyDescent="0.25">
      <c r="A186" s="36" t="s">
        <v>53</v>
      </c>
      <c r="B186" s="36" t="s">
        <v>218</v>
      </c>
      <c r="C186" s="36" t="s">
        <v>468</v>
      </c>
      <c r="D186" s="3" t="s">
        <v>220</v>
      </c>
      <c r="E186" s="36" t="s">
        <v>35</v>
      </c>
      <c r="F186" s="37">
        <v>1</v>
      </c>
      <c r="G186" s="37">
        <v>7.09</v>
      </c>
      <c r="H186" s="37">
        <f t="shared" si="10"/>
        <v>8.81</v>
      </c>
      <c r="I186" s="37">
        <f t="shared" si="11"/>
        <v>8.81</v>
      </c>
      <c r="J186" s="28"/>
    </row>
    <row r="187" spans="1:10" ht="24.95" customHeight="1" x14ac:dyDescent="0.25">
      <c r="A187" s="40" t="s">
        <v>53</v>
      </c>
      <c r="B187" s="36" t="s">
        <v>221</v>
      </c>
      <c r="C187" s="36" t="s">
        <v>469</v>
      </c>
      <c r="D187" s="3" t="s">
        <v>223</v>
      </c>
      <c r="E187" s="36" t="s">
        <v>8</v>
      </c>
      <c r="F187" s="37">
        <v>1</v>
      </c>
      <c r="G187" s="37">
        <v>114.67</v>
      </c>
      <c r="H187" s="37">
        <f t="shared" si="10"/>
        <v>142.44999999999999</v>
      </c>
      <c r="I187" s="37">
        <f t="shared" si="11"/>
        <v>142.44999999999999</v>
      </c>
      <c r="J187" s="28"/>
    </row>
    <row r="188" spans="1:10" ht="24.95" customHeight="1" x14ac:dyDescent="0.25">
      <c r="A188" s="36" t="s">
        <v>53</v>
      </c>
      <c r="B188" s="36" t="s">
        <v>470</v>
      </c>
      <c r="C188" s="36" t="s">
        <v>471</v>
      </c>
      <c r="D188" s="39" t="s">
        <v>472</v>
      </c>
      <c r="E188" s="36" t="s">
        <v>8</v>
      </c>
      <c r="F188" s="37">
        <v>1</v>
      </c>
      <c r="G188" s="37">
        <v>84.69</v>
      </c>
      <c r="H188" s="37">
        <f t="shared" si="10"/>
        <v>105.21</v>
      </c>
      <c r="I188" s="37">
        <f t="shared" si="11"/>
        <v>105.21</v>
      </c>
      <c r="J188" s="28"/>
    </row>
    <row r="189" spans="1:10" ht="24.95" customHeight="1" x14ac:dyDescent="0.25">
      <c r="A189" s="36" t="s">
        <v>43</v>
      </c>
      <c r="B189" s="36">
        <v>88417</v>
      </c>
      <c r="C189" s="36" t="s">
        <v>473</v>
      </c>
      <c r="D189" s="3" t="s">
        <v>314</v>
      </c>
      <c r="E189" s="37" t="s">
        <v>59</v>
      </c>
      <c r="F189" s="37">
        <v>171.6</v>
      </c>
      <c r="G189" s="37">
        <v>18.68</v>
      </c>
      <c r="H189" s="37">
        <f t="shared" si="10"/>
        <v>23.21</v>
      </c>
      <c r="I189" s="37">
        <f t="shared" ref="I189:I192" si="12">F189*H189</f>
        <v>3982.8360000000002</v>
      </c>
      <c r="J189" s="28" t="s">
        <v>474</v>
      </c>
    </row>
    <row r="190" spans="1:10" ht="24.95" customHeight="1" x14ac:dyDescent="0.25">
      <c r="A190" s="36" t="s">
        <v>53</v>
      </c>
      <c r="B190" s="36" t="s">
        <v>307</v>
      </c>
      <c r="C190" s="36" t="s">
        <v>475</v>
      </c>
      <c r="D190" s="3" t="s">
        <v>309</v>
      </c>
      <c r="E190" s="36" t="s">
        <v>59</v>
      </c>
      <c r="F190" s="37">
        <v>20.7</v>
      </c>
      <c r="G190" s="37">
        <v>33.119999999999997</v>
      </c>
      <c r="H190" s="37">
        <f t="shared" si="10"/>
        <v>41.14</v>
      </c>
      <c r="I190" s="37">
        <f t="shared" si="12"/>
        <v>851.59799999999996</v>
      </c>
      <c r="J190" s="28" t="s">
        <v>476</v>
      </c>
    </row>
    <row r="191" spans="1:10" ht="24.95" customHeight="1" x14ac:dyDescent="0.25">
      <c r="A191" s="36" t="s">
        <v>43</v>
      </c>
      <c r="B191" s="36">
        <v>100721</v>
      </c>
      <c r="C191" s="36" t="s">
        <v>477</v>
      </c>
      <c r="D191" s="3" t="s">
        <v>317</v>
      </c>
      <c r="E191" s="37" t="s">
        <v>59</v>
      </c>
      <c r="F191" s="36">
        <v>167.56</v>
      </c>
      <c r="G191" s="36">
        <v>27.84</v>
      </c>
      <c r="H191" s="37">
        <f t="shared" si="10"/>
        <v>34.590000000000003</v>
      </c>
      <c r="I191" s="37">
        <f t="shared" si="12"/>
        <v>5795.9004000000004</v>
      </c>
      <c r="J191" s="28" t="s">
        <v>478</v>
      </c>
    </row>
    <row r="192" spans="1:10" ht="24.95" customHeight="1" x14ac:dyDescent="0.25">
      <c r="A192" s="36" t="s">
        <v>43</v>
      </c>
      <c r="B192" s="36">
        <v>88489</v>
      </c>
      <c r="C192" s="36" t="s">
        <v>479</v>
      </c>
      <c r="D192" s="3" t="s">
        <v>311</v>
      </c>
      <c r="E192" s="37" t="s">
        <v>59</v>
      </c>
      <c r="F192" s="37">
        <v>62.85</v>
      </c>
      <c r="G192" s="37">
        <v>13.67</v>
      </c>
      <c r="H192" s="37">
        <f t="shared" si="10"/>
        <v>16.98</v>
      </c>
      <c r="I192" s="37">
        <f t="shared" si="12"/>
        <v>1067.193</v>
      </c>
      <c r="J192" s="28" t="s">
        <v>480</v>
      </c>
    </row>
    <row r="193" spans="1:10" ht="24.95" customHeight="1" x14ac:dyDescent="0.25">
      <c r="A193" s="106" t="s">
        <v>319</v>
      </c>
      <c r="B193" s="106"/>
      <c r="C193" s="106"/>
      <c r="D193" s="106"/>
      <c r="E193" s="106"/>
      <c r="F193" s="106"/>
      <c r="G193" s="106"/>
      <c r="H193" s="106"/>
      <c r="I193" s="25">
        <f>SUM(I125:I192)</f>
        <v>112485.45600000001</v>
      </c>
      <c r="J193" s="28"/>
    </row>
    <row r="194" spans="1:10" ht="24.95" customHeight="1" x14ac:dyDescent="0.25">
      <c r="A194" s="32"/>
      <c r="B194" s="47"/>
      <c r="C194" s="1" t="s">
        <v>481</v>
      </c>
      <c r="D194" s="48" t="s">
        <v>482</v>
      </c>
      <c r="E194" s="47"/>
      <c r="F194" s="49"/>
      <c r="G194" s="49"/>
      <c r="H194" s="49"/>
      <c r="I194" s="49"/>
      <c r="J194" s="45"/>
    </row>
    <row r="195" spans="1:10" ht="39.6" customHeight="1" x14ac:dyDescent="0.25">
      <c r="A195" s="36" t="s">
        <v>53</v>
      </c>
      <c r="B195" s="36" t="s">
        <v>483</v>
      </c>
      <c r="C195" s="36" t="s">
        <v>484</v>
      </c>
      <c r="D195" s="39" t="s">
        <v>485</v>
      </c>
      <c r="E195" s="36" t="s">
        <v>59</v>
      </c>
      <c r="F195" s="37">
        <v>9.66</v>
      </c>
      <c r="G195" s="37">
        <v>6.66</v>
      </c>
      <c r="H195" s="37">
        <f t="shared" ref="H195:H202" si="13">ROUND((($G195*$H$5)+$G195),2)</f>
        <v>8.27</v>
      </c>
      <c r="I195" s="37">
        <f t="shared" ref="I195:I202" si="14">F195*H195</f>
        <v>79.888199999999998</v>
      </c>
      <c r="J195" s="28" t="s">
        <v>486</v>
      </c>
    </row>
    <row r="196" spans="1:10" ht="35.1" customHeight="1" x14ac:dyDescent="0.25">
      <c r="A196" s="36" t="s">
        <v>43</v>
      </c>
      <c r="B196" s="36">
        <v>95240</v>
      </c>
      <c r="C196" s="36" t="s">
        <v>487</v>
      </c>
      <c r="D196" s="3" t="s">
        <v>113</v>
      </c>
      <c r="E196" s="36" t="s">
        <v>59</v>
      </c>
      <c r="F196" s="37">
        <v>12.54</v>
      </c>
      <c r="G196" s="37">
        <v>17.55</v>
      </c>
      <c r="H196" s="37">
        <f t="shared" si="13"/>
        <v>21.8</v>
      </c>
      <c r="I196" s="37">
        <f t="shared" si="14"/>
        <v>273.37200000000001</v>
      </c>
      <c r="J196" s="28" t="s">
        <v>488</v>
      </c>
    </row>
    <row r="197" spans="1:10" ht="24.95" customHeight="1" x14ac:dyDescent="0.25">
      <c r="A197" s="36" t="s">
        <v>53</v>
      </c>
      <c r="B197" s="36" t="s">
        <v>120</v>
      </c>
      <c r="C197" s="36" t="s">
        <v>489</v>
      </c>
      <c r="D197" s="3" t="s">
        <v>122</v>
      </c>
      <c r="E197" s="36" t="s">
        <v>59</v>
      </c>
      <c r="F197" s="37">
        <v>79.650000000000006</v>
      </c>
      <c r="G197" s="37">
        <v>96.14</v>
      </c>
      <c r="H197" s="37">
        <f t="shared" si="13"/>
        <v>119.43</v>
      </c>
      <c r="I197" s="37">
        <f t="shared" si="14"/>
        <v>9512.5995000000021</v>
      </c>
      <c r="J197" s="28"/>
    </row>
    <row r="198" spans="1:10" ht="37.35" customHeight="1" x14ac:dyDescent="0.25">
      <c r="A198" s="36" t="s">
        <v>43</v>
      </c>
      <c r="B198" s="36">
        <v>98562</v>
      </c>
      <c r="C198" s="36" t="s">
        <v>490</v>
      </c>
      <c r="D198" s="3" t="s">
        <v>491</v>
      </c>
      <c r="E198" s="36" t="s">
        <v>59</v>
      </c>
      <c r="F198" s="37">
        <v>22.2</v>
      </c>
      <c r="G198" s="37">
        <v>50.39</v>
      </c>
      <c r="H198" s="37">
        <f t="shared" si="13"/>
        <v>62.6</v>
      </c>
      <c r="I198" s="37">
        <f t="shared" si="14"/>
        <v>1389.72</v>
      </c>
      <c r="J198" s="28" t="s">
        <v>492</v>
      </c>
    </row>
    <row r="199" spans="1:10" ht="53.65" customHeight="1" x14ac:dyDescent="0.25">
      <c r="A199" s="36" t="s">
        <v>53</v>
      </c>
      <c r="B199" s="36" t="s">
        <v>301</v>
      </c>
      <c r="C199" s="36" t="s">
        <v>493</v>
      </c>
      <c r="D199" s="3" t="s">
        <v>303</v>
      </c>
      <c r="E199" s="36" t="s">
        <v>12</v>
      </c>
      <c r="F199" s="37">
        <v>30</v>
      </c>
      <c r="G199" s="37">
        <v>100.91</v>
      </c>
      <c r="H199" s="37">
        <f t="shared" si="13"/>
        <v>125.36</v>
      </c>
      <c r="I199" s="37">
        <f t="shared" si="14"/>
        <v>3760.8</v>
      </c>
      <c r="J199" s="28" t="s">
        <v>494</v>
      </c>
    </row>
    <row r="200" spans="1:10" ht="134.25" customHeight="1" x14ac:dyDescent="0.25">
      <c r="A200" s="36" t="s">
        <v>224</v>
      </c>
      <c r="B200" s="36"/>
      <c r="C200" s="36" t="s">
        <v>495</v>
      </c>
      <c r="D200" s="3" t="s">
        <v>226</v>
      </c>
      <c r="E200" s="36" t="s">
        <v>227</v>
      </c>
      <c r="F200" s="37">
        <v>1</v>
      </c>
      <c r="G200" s="37">
        <v>5182.16</v>
      </c>
      <c r="H200" s="37">
        <f t="shared" si="13"/>
        <v>6437.8</v>
      </c>
      <c r="I200" s="37">
        <f t="shared" si="14"/>
        <v>6437.8</v>
      </c>
      <c r="J200" s="28" t="s">
        <v>496</v>
      </c>
    </row>
    <row r="201" spans="1:10" ht="24.95" customHeight="1" x14ac:dyDescent="0.25">
      <c r="A201" s="36" t="s">
        <v>43</v>
      </c>
      <c r="B201" s="36">
        <v>99855</v>
      </c>
      <c r="C201" s="36" t="s">
        <v>497</v>
      </c>
      <c r="D201" s="3" t="s">
        <v>498</v>
      </c>
      <c r="E201" s="36" t="s">
        <v>12</v>
      </c>
      <c r="F201" s="37">
        <v>52.8</v>
      </c>
      <c r="G201" s="37">
        <v>114.82</v>
      </c>
      <c r="H201" s="37">
        <f t="shared" si="13"/>
        <v>142.63999999999999</v>
      </c>
      <c r="I201" s="37">
        <f t="shared" si="14"/>
        <v>7531.3919999999989</v>
      </c>
      <c r="J201" s="28"/>
    </row>
    <row r="202" spans="1:10" ht="24.95" customHeight="1" x14ac:dyDescent="0.25">
      <c r="A202" s="36" t="s">
        <v>43</v>
      </c>
      <c r="B202" s="36">
        <v>94227</v>
      </c>
      <c r="C202" s="36" t="s">
        <v>499</v>
      </c>
      <c r="D202" s="3" t="s">
        <v>500</v>
      </c>
      <c r="E202" s="36" t="s">
        <v>12</v>
      </c>
      <c r="F202" s="37">
        <v>14.4</v>
      </c>
      <c r="G202" s="37">
        <v>64.959999999999994</v>
      </c>
      <c r="H202" s="37">
        <f t="shared" si="13"/>
        <v>80.7</v>
      </c>
      <c r="I202" s="37">
        <f t="shared" si="14"/>
        <v>1162.0800000000002</v>
      </c>
      <c r="J202" s="28"/>
    </row>
    <row r="203" spans="1:10" ht="24.95" customHeight="1" x14ac:dyDescent="0.25">
      <c r="A203" s="106" t="s">
        <v>319</v>
      </c>
      <c r="B203" s="106"/>
      <c r="C203" s="106"/>
      <c r="D203" s="106"/>
      <c r="E203" s="106"/>
      <c r="F203" s="106"/>
      <c r="G203" s="106"/>
      <c r="H203" s="106"/>
      <c r="I203" s="25">
        <f>SUM(I195:I202)</f>
        <v>30147.651700000002</v>
      </c>
      <c r="J203" s="28"/>
    </row>
    <row r="204" spans="1:10" ht="24.95" customHeight="1" x14ac:dyDescent="0.25">
      <c r="A204" s="32"/>
      <c r="B204" s="47"/>
      <c r="C204" s="1" t="s">
        <v>501</v>
      </c>
      <c r="D204" s="48" t="s">
        <v>502</v>
      </c>
      <c r="E204" s="47"/>
      <c r="F204" s="49"/>
      <c r="G204" s="49"/>
      <c r="H204" s="49"/>
      <c r="I204" s="49"/>
      <c r="J204" s="45"/>
    </row>
    <row r="205" spans="1:10" ht="34.35" customHeight="1" x14ac:dyDescent="0.25">
      <c r="A205" s="38" t="s">
        <v>53</v>
      </c>
      <c r="B205" s="36" t="s">
        <v>327</v>
      </c>
      <c r="C205" s="36" t="s">
        <v>503</v>
      </c>
      <c r="D205" s="3" t="s">
        <v>329</v>
      </c>
      <c r="E205" s="36" t="s">
        <v>59</v>
      </c>
      <c r="F205" s="37">
        <v>24</v>
      </c>
      <c r="G205" s="37">
        <v>28.83</v>
      </c>
      <c r="H205" s="37">
        <f t="shared" ref="H205:H211" si="15">ROUND((($G205*$H$5)+$G205),2)</f>
        <v>35.82</v>
      </c>
      <c r="I205" s="37">
        <f t="shared" ref="I205:I210" si="16">F205*H205</f>
        <v>859.68000000000006</v>
      </c>
      <c r="J205" s="28" t="s">
        <v>504</v>
      </c>
    </row>
    <row r="206" spans="1:10" ht="24.95" customHeight="1" x14ac:dyDescent="0.25">
      <c r="A206" s="38" t="s">
        <v>53</v>
      </c>
      <c r="B206" s="36" t="s">
        <v>105</v>
      </c>
      <c r="C206" s="36" t="s">
        <v>505</v>
      </c>
      <c r="D206" s="39" t="s">
        <v>107</v>
      </c>
      <c r="E206" s="36" t="s">
        <v>59</v>
      </c>
      <c r="F206" s="37">
        <v>33.04</v>
      </c>
      <c r="G206" s="37">
        <v>26.25</v>
      </c>
      <c r="H206" s="37">
        <f t="shared" si="15"/>
        <v>32.61</v>
      </c>
      <c r="I206" s="37">
        <f t="shared" si="16"/>
        <v>1077.4343999999999</v>
      </c>
      <c r="J206" s="28"/>
    </row>
    <row r="207" spans="1:10" ht="32.1" customHeight="1" x14ac:dyDescent="0.25">
      <c r="A207" s="36" t="s">
        <v>53</v>
      </c>
      <c r="B207" s="36" t="s">
        <v>101</v>
      </c>
      <c r="C207" s="36" t="s">
        <v>506</v>
      </c>
      <c r="D207" s="3" t="s">
        <v>103</v>
      </c>
      <c r="E207" s="36" t="s">
        <v>59</v>
      </c>
      <c r="F207" s="37">
        <v>16.52</v>
      </c>
      <c r="G207" s="37">
        <v>73.510000000000005</v>
      </c>
      <c r="H207" s="37">
        <f t="shared" si="15"/>
        <v>91.32</v>
      </c>
      <c r="I207" s="37">
        <f t="shared" si="16"/>
        <v>1508.6063999999999</v>
      </c>
      <c r="J207" s="28"/>
    </row>
    <row r="208" spans="1:10" ht="47.1" customHeight="1" x14ac:dyDescent="0.25">
      <c r="A208" s="38" t="s">
        <v>43</v>
      </c>
      <c r="B208" s="28">
        <v>37562</v>
      </c>
      <c r="C208" s="36" t="s">
        <v>507</v>
      </c>
      <c r="D208" s="3" t="s">
        <v>508</v>
      </c>
      <c r="E208" s="36" t="s">
        <v>59</v>
      </c>
      <c r="F208" s="37">
        <v>24</v>
      </c>
      <c r="G208" s="37">
        <v>631.79</v>
      </c>
      <c r="H208" s="37">
        <f t="shared" si="15"/>
        <v>784.87</v>
      </c>
      <c r="I208" s="37">
        <f t="shared" si="16"/>
        <v>18836.88</v>
      </c>
      <c r="J208" s="28" t="s">
        <v>509</v>
      </c>
    </row>
    <row r="209" spans="1:10" ht="197.1" customHeight="1" x14ac:dyDescent="0.25">
      <c r="A209" s="40" t="s">
        <v>510</v>
      </c>
      <c r="B209" s="36" t="s">
        <v>511</v>
      </c>
      <c r="C209" s="36" t="s">
        <v>512</v>
      </c>
      <c r="D209" s="3" t="s">
        <v>513</v>
      </c>
      <c r="E209" s="36" t="s">
        <v>153</v>
      </c>
      <c r="F209" s="37">
        <v>1</v>
      </c>
      <c r="G209" s="37">
        <f>5813.65</f>
        <v>5813.65</v>
      </c>
      <c r="H209" s="37">
        <f t="shared" si="15"/>
        <v>7222.3</v>
      </c>
      <c r="I209" s="37">
        <f t="shared" si="16"/>
        <v>7222.3</v>
      </c>
      <c r="J209" s="28"/>
    </row>
    <row r="210" spans="1:10" ht="24.95" customHeight="1" x14ac:dyDescent="0.25">
      <c r="A210" s="40" t="s">
        <v>53</v>
      </c>
      <c r="B210" s="36" t="s">
        <v>514</v>
      </c>
      <c r="C210" s="36" t="s">
        <v>515</v>
      </c>
      <c r="D210" s="3" t="s">
        <v>516</v>
      </c>
      <c r="E210" s="36" t="s">
        <v>8</v>
      </c>
      <c r="F210" s="37">
        <v>1</v>
      </c>
      <c r="G210" s="37">
        <v>5409.53</v>
      </c>
      <c r="H210" s="37">
        <f t="shared" si="15"/>
        <v>6720.26</v>
      </c>
      <c r="I210" s="37">
        <f t="shared" si="16"/>
        <v>6720.26</v>
      </c>
      <c r="J210" s="28"/>
    </row>
    <row r="211" spans="1:10" ht="24.95" customHeight="1" x14ac:dyDescent="0.25">
      <c r="A211" s="106" t="s">
        <v>319</v>
      </c>
      <c r="B211" s="106"/>
      <c r="C211" s="106"/>
      <c r="D211" s="106"/>
      <c r="E211" s="106"/>
      <c r="F211" s="106"/>
      <c r="G211" s="106"/>
      <c r="H211" s="106">
        <f t="shared" si="15"/>
        <v>0</v>
      </c>
      <c r="I211" s="25">
        <f>SUM(I205:I210)</f>
        <v>36225.160799999998</v>
      </c>
      <c r="J211" s="28"/>
    </row>
    <row r="212" spans="1:10" ht="24.95" customHeight="1" x14ac:dyDescent="0.25">
      <c r="A212" s="50"/>
      <c r="B212" s="47"/>
      <c r="C212" s="1" t="s">
        <v>517</v>
      </c>
      <c r="D212" s="48" t="s">
        <v>518</v>
      </c>
      <c r="E212" s="47"/>
      <c r="F212" s="49"/>
      <c r="G212" s="49"/>
      <c r="H212" s="49"/>
      <c r="I212" s="49"/>
      <c r="J212" s="45"/>
    </row>
    <row r="213" spans="1:10" ht="24.95" customHeight="1" x14ac:dyDescent="0.25">
      <c r="A213" s="36" t="s">
        <v>53</v>
      </c>
      <c r="B213" s="36" t="s">
        <v>404</v>
      </c>
      <c r="C213" s="36" t="s">
        <v>519</v>
      </c>
      <c r="D213" s="3" t="s">
        <v>406</v>
      </c>
      <c r="E213" s="36" t="s">
        <v>59</v>
      </c>
      <c r="F213" s="37">
        <v>259</v>
      </c>
      <c r="G213" s="37">
        <v>11.53</v>
      </c>
      <c r="H213" s="37">
        <f t="shared" ref="H213:H244" si="17">ROUND((($G213*$H$5)+$G213),2)</f>
        <v>14.32</v>
      </c>
      <c r="I213" s="37">
        <f t="shared" ref="I213:I244" si="18">F213*H213</f>
        <v>3708.88</v>
      </c>
      <c r="J213" s="28" t="s">
        <v>518</v>
      </c>
    </row>
    <row r="214" spans="1:10" ht="24.95" customHeight="1" x14ac:dyDescent="0.25">
      <c r="A214" s="36" t="s">
        <v>53</v>
      </c>
      <c r="B214" s="36" t="s">
        <v>407</v>
      </c>
      <c r="C214" s="36" t="s">
        <v>520</v>
      </c>
      <c r="D214" s="3" t="s">
        <v>409</v>
      </c>
      <c r="E214" s="36" t="s">
        <v>59</v>
      </c>
      <c r="F214" s="37">
        <v>259</v>
      </c>
      <c r="G214" s="37">
        <v>4.6399999999999997</v>
      </c>
      <c r="H214" s="37">
        <f t="shared" si="17"/>
        <v>5.76</v>
      </c>
      <c r="I214" s="37">
        <f t="shared" si="18"/>
        <v>1491.84</v>
      </c>
      <c r="J214" s="28" t="s">
        <v>518</v>
      </c>
    </row>
    <row r="215" spans="1:10" ht="24.95" customHeight="1" x14ac:dyDescent="0.25">
      <c r="A215" s="36" t="s">
        <v>53</v>
      </c>
      <c r="B215" s="36" t="s">
        <v>327</v>
      </c>
      <c r="C215" s="36" t="s">
        <v>521</v>
      </c>
      <c r="D215" s="3" t="s">
        <v>329</v>
      </c>
      <c r="E215" s="36" t="s">
        <v>59</v>
      </c>
      <c r="F215" s="37">
        <v>4.8</v>
      </c>
      <c r="G215" s="37">
        <v>28.83</v>
      </c>
      <c r="H215" s="37">
        <f t="shared" si="17"/>
        <v>35.82</v>
      </c>
      <c r="I215" s="37">
        <f t="shared" si="18"/>
        <v>171.93600000000001</v>
      </c>
      <c r="J215" s="28"/>
    </row>
    <row r="216" spans="1:10" ht="24.95" customHeight="1" x14ac:dyDescent="0.25">
      <c r="A216" s="36" t="s">
        <v>53</v>
      </c>
      <c r="B216" s="36" t="s">
        <v>339</v>
      </c>
      <c r="C216" s="36" t="s">
        <v>522</v>
      </c>
      <c r="D216" s="3" t="s">
        <v>341</v>
      </c>
      <c r="E216" s="36" t="s">
        <v>59</v>
      </c>
      <c r="F216" s="37">
        <v>0.72</v>
      </c>
      <c r="G216" s="37">
        <v>57.65</v>
      </c>
      <c r="H216" s="37">
        <f t="shared" si="17"/>
        <v>71.62</v>
      </c>
      <c r="I216" s="37">
        <f t="shared" si="18"/>
        <v>51.566400000000002</v>
      </c>
      <c r="J216" s="28"/>
    </row>
    <row r="217" spans="1:10" ht="24.95" customHeight="1" x14ac:dyDescent="0.25">
      <c r="A217" s="36" t="s">
        <v>43</v>
      </c>
      <c r="B217" s="36">
        <v>97625</v>
      </c>
      <c r="C217" s="36" t="s">
        <v>523</v>
      </c>
      <c r="D217" s="3" t="s">
        <v>45</v>
      </c>
      <c r="E217" s="36" t="s">
        <v>16</v>
      </c>
      <c r="F217" s="37">
        <v>27.05</v>
      </c>
      <c r="G217" s="37">
        <v>50.24</v>
      </c>
      <c r="H217" s="37">
        <f t="shared" si="17"/>
        <v>62.41</v>
      </c>
      <c r="I217" s="37">
        <f t="shared" si="18"/>
        <v>1688.1904999999999</v>
      </c>
      <c r="J217" s="28" t="s">
        <v>524</v>
      </c>
    </row>
    <row r="218" spans="1:10" ht="24.95" customHeight="1" x14ac:dyDescent="0.25">
      <c r="A218" s="36" t="s">
        <v>43</v>
      </c>
      <c r="B218" s="36">
        <v>97626</v>
      </c>
      <c r="C218" s="36" t="s">
        <v>525</v>
      </c>
      <c r="D218" s="3" t="s">
        <v>48</v>
      </c>
      <c r="E218" s="36" t="s">
        <v>16</v>
      </c>
      <c r="F218" s="37">
        <f>(0.3*0.3*2.8)</f>
        <v>0.252</v>
      </c>
      <c r="G218" s="37">
        <v>690.35</v>
      </c>
      <c r="H218" s="37">
        <f t="shared" si="17"/>
        <v>857.62</v>
      </c>
      <c r="I218" s="37">
        <f t="shared" si="18"/>
        <v>216.12024</v>
      </c>
      <c r="J218" s="28" t="s">
        <v>325</v>
      </c>
    </row>
    <row r="219" spans="1:10" ht="24.95" customHeight="1" x14ac:dyDescent="0.25">
      <c r="A219" s="36" t="s">
        <v>43</v>
      </c>
      <c r="B219" s="36">
        <v>97629</v>
      </c>
      <c r="C219" s="36" t="s">
        <v>526</v>
      </c>
      <c r="D219" s="3" t="s">
        <v>50</v>
      </c>
      <c r="E219" s="36" t="s">
        <v>16</v>
      </c>
      <c r="F219" s="37">
        <v>6.6</v>
      </c>
      <c r="G219" s="37">
        <v>93.23</v>
      </c>
      <c r="H219" s="37">
        <f t="shared" si="17"/>
        <v>115.82</v>
      </c>
      <c r="I219" s="37">
        <f t="shared" si="18"/>
        <v>764.41199999999992</v>
      </c>
      <c r="J219" s="28"/>
    </row>
    <row r="220" spans="1:10" ht="24.95" customHeight="1" x14ac:dyDescent="0.25">
      <c r="A220" s="36" t="s">
        <v>53</v>
      </c>
      <c r="B220" s="36" t="s">
        <v>54</v>
      </c>
      <c r="C220" s="36" t="s">
        <v>527</v>
      </c>
      <c r="D220" s="3" t="s">
        <v>56</v>
      </c>
      <c r="E220" s="36" t="s">
        <v>16</v>
      </c>
      <c r="F220" s="37">
        <f>SUM(F217:F218)</f>
        <v>27.302</v>
      </c>
      <c r="G220" s="37">
        <v>21.98</v>
      </c>
      <c r="H220" s="37">
        <f t="shared" si="17"/>
        <v>27.31</v>
      </c>
      <c r="I220" s="37">
        <f t="shared" si="18"/>
        <v>745.61761999999999</v>
      </c>
      <c r="J220" s="28"/>
    </row>
    <row r="221" spans="1:10" ht="24.95" customHeight="1" x14ac:dyDescent="0.25">
      <c r="A221" s="36" t="s">
        <v>43</v>
      </c>
      <c r="B221" s="36">
        <v>97644</v>
      </c>
      <c r="C221" s="36" t="s">
        <v>528</v>
      </c>
      <c r="D221" s="3" t="s">
        <v>58</v>
      </c>
      <c r="E221" s="36" t="s">
        <v>59</v>
      </c>
      <c r="F221" s="37">
        <v>15.12</v>
      </c>
      <c r="G221" s="37">
        <v>11.4</v>
      </c>
      <c r="H221" s="37">
        <f t="shared" si="17"/>
        <v>14.16</v>
      </c>
      <c r="I221" s="37">
        <f t="shared" si="18"/>
        <v>214.0992</v>
      </c>
      <c r="J221" s="28" t="s">
        <v>529</v>
      </c>
    </row>
    <row r="222" spans="1:10" ht="32.85" customHeight="1" x14ac:dyDescent="0.25">
      <c r="A222" s="36" t="s">
        <v>53</v>
      </c>
      <c r="B222" s="36" t="s">
        <v>61</v>
      </c>
      <c r="C222" s="36" t="s">
        <v>530</v>
      </c>
      <c r="D222" s="3" t="s">
        <v>63</v>
      </c>
      <c r="E222" s="36" t="s">
        <v>59</v>
      </c>
      <c r="F222" s="37">
        <f>9.6+7.6</f>
        <v>17.2</v>
      </c>
      <c r="G222" s="37">
        <v>28.83</v>
      </c>
      <c r="H222" s="37">
        <f t="shared" si="17"/>
        <v>35.82</v>
      </c>
      <c r="I222" s="37">
        <f t="shared" si="18"/>
        <v>616.10399999999993</v>
      </c>
      <c r="J222" s="28" t="s">
        <v>531</v>
      </c>
    </row>
    <row r="223" spans="1:10" ht="32.85" customHeight="1" x14ac:dyDescent="0.25">
      <c r="A223" s="36" t="s">
        <v>53</v>
      </c>
      <c r="B223" s="36" t="s">
        <v>331</v>
      </c>
      <c r="C223" s="36" t="s">
        <v>532</v>
      </c>
      <c r="D223" s="3" t="s">
        <v>333</v>
      </c>
      <c r="E223" s="36" t="s">
        <v>35</v>
      </c>
      <c r="F223" s="37">
        <v>15</v>
      </c>
      <c r="G223" s="37">
        <v>18.260000000000002</v>
      </c>
      <c r="H223" s="37">
        <f t="shared" si="17"/>
        <v>22.68</v>
      </c>
      <c r="I223" s="37">
        <f t="shared" si="18"/>
        <v>340.2</v>
      </c>
      <c r="J223" s="28"/>
    </row>
    <row r="224" spans="1:10" ht="24.95" customHeight="1" x14ac:dyDescent="0.25">
      <c r="A224" s="36" t="s">
        <v>53</v>
      </c>
      <c r="B224" s="36" t="s">
        <v>65</v>
      </c>
      <c r="C224" s="36" t="s">
        <v>533</v>
      </c>
      <c r="D224" s="3" t="s">
        <v>67</v>
      </c>
      <c r="E224" s="36" t="s">
        <v>35</v>
      </c>
      <c r="F224" s="37">
        <v>20</v>
      </c>
      <c r="G224" s="37">
        <v>18.18</v>
      </c>
      <c r="H224" s="37">
        <f t="shared" si="17"/>
        <v>22.59</v>
      </c>
      <c r="I224" s="37">
        <f t="shared" si="18"/>
        <v>451.8</v>
      </c>
      <c r="J224" s="28"/>
    </row>
    <row r="225" spans="1:10" ht="24.95" customHeight="1" x14ac:dyDescent="0.25">
      <c r="A225" s="36" t="s">
        <v>53</v>
      </c>
      <c r="B225" s="36" t="s">
        <v>68</v>
      </c>
      <c r="C225" s="36" t="s">
        <v>534</v>
      </c>
      <c r="D225" s="3" t="s">
        <v>70</v>
      </c>
      <c r="E225" s="36" t="s">
        <v>12</v>
      </c>
      <c r="F225" s="37">
        <v>40</v>
      </c>
      <c r="G225" s="37">
        <v>5.48</v>
      </c>
      <c r="H225" s="37">
        <f t="shared" si="17"/>
        <v>6.81</v>
      </c>
      <c r="I225" s="37">
        <f t="shared" si="18"/>
        <v>272.39999999999998</v>
      </c>
      <c r="J225" s="28"/>
    </row>
    <row r="226" spans="1:10" ht="24.95" customHeight="1" x14ac:dyDescent="0.25">
      <c r="A226" s="36" t="s">
        <v>53</v>
      </c>
      <c r="B226" s="36" t="s">
        <v>71</v>
      </c>
      <c r="C226" s="36" t="s">
        <v>535</v>
      </c>
      <c r="D226" s="3" t="s">
        <v>73</v>
      </c>
      <c r="E226" s="36" t="s">
        <v>35</v>
      </c>
      <c r="F226" s="37">
        <v>24</v>
      </c>
      <c r="G226" s="37">
        <v>11.41</v>
      </c>
      <c r="H226" s="37">
        <f t="shared" si="17"/>
        <v>14.17</v>
      </c>
      <c r="I226" s="37">
        <f t="shared" si="18"/>
        <v>340.08</v>
      </c>
      <c r="J226" s="28"/>
    </row>
    <row r="227" spans="1:10" ht="24.95" customHeight="1" x14ac:dyDescent="0.25">
      <c r="A227" s="36" t="s">
        <v>53</v>
      </c>
      <c r="B227" s="36" t="s">
        <v>74</v>
      </c>
      <c r="C227" s="36" t="s">
        <v>536</v>
      </c>
      <c r="D227" s="3" t="s">
        <v>76</v>
      </c>
      <c r="E227" s="36" t="s">
        <v>59</v>
      </c>
      <c r="F227" s="37">
        <v>8</v>
      </c>
      <c r="G227" s="37">
        <v>91.3</v>
      </c>
      <c r="H227" s="37">
        <f t="shared" si="17"/>
        <v>113.42</v>
      </c>
      <c r="I227" s="37">
        <f t="shared" si="18"/>
        <v>907.36</v>
      </c>
      <c r="J227" s="28"/>
    </row>
    <row r="228" spans="1:10" ht="24.95" customHeight="1" x14ac:dyDescent="0.25">
      <c r="A228" s="36" t="s">
        <v>53</v>
      </c>
      <c r="B228" s="36" t="s">
        <v>77</v>
      </c>
      <c r="C228" s="36" t="s">
        <v>537</v>
      </c>
      <c r="D228" s="3" t="s">
        <v>79</v>
      </c>
      <c r="E228" s="36" t="s">
        <v>12</v>
      </c>
      <c r="F228" s="37">
        <v>100</v>
      </c>
      <c r="G228" s="37">
        <v>11.41</v>
      </c>
      <c r="H228" s="37">
        <f t="shared" si="17"/>
        <v>14.17</v>
      </c>
      <c r="I228" s="37">
        <f t="shared" si="18"/>
        <v>1417</v>
      </c>
      <c r="J228" s="28"/>
    </row>
    <row r="229" spans="1:10" ht="24.95" customHeight="1" x14ac:dyDescent="0.25">
      <c r="A229" s="36" t="s">
        <v>53</v>
      </c>
      <c r="B229" s="36" t="s">
        <v>80</v>
      </c>
      <c r="C229" s="36" t="s">
        <v>538</v>
      </c>
      <c r="D229" s="3" t="s">
        <v>82</v>
      </c>
      <c r="E229" s="36" t="s">
        <v>12</v>
      </c>
      <c r="F229" s="37">
        <v>100</v>
      </c>
      <c r="G229" s="37">
        <v>2.79</v>
      </c>
      <c r="H229" s="37">
        <f t="shared" si="17"/>
        <v>3.47</v>
      </c>
      <c r="I229" s="37">
        <f t="shared" si="18"/>
        <v>347</v>
      </c>
      <c r="J229" s="28"/>
    </row>
    <row r="230" spans="1:10" ht="24.95" customHeight="1" x14ac:dyDescent="0.25">
      <c r="A230" s="36" t="s">
        <v>53</v>
      </c>
      <c r="B230" s="36" t="s">
        <v>83</v>
      </c>
      <c r="C230" s="36" t="s">
        <v>539</v>
      </c>
      <c r="D230" s="3" t="s">
        <v>85</v>
      </c>
      <c r="E230" s="36" t="s">
        <v>12</v>
      </c>
      <c r="F230" s="37">
        <v>100</v>
      </c>
      <c r="G230" s="37">
        <v>7.43</v>
      </c>
      <c r="H230" s="37">
        <f t="shared" si="17"/>
        <v>9.23</v>
      </c>
      <c r="I230" s="37">
        <f t="shared" si="18"/>
        <v>923</v>
      </c>
      <c r="J230" s="28"/>
    </row>
    <row r="231" spans="1:10" ht="24.95" customHeight="1" x14ac:dyDescent="0.25">
      <c r="A231" s="36" t="s">
        <v>53</v>
      </c>
      <c r="B231" s="36" t="s">
        <v>387</v>
      </c>
      <c r="C231" s="36" t="s">
        <v>540</v>
      </c>
      <c r="D231" s="3" t="s">
        <v>389</v>
      </c>
      <c r="E231" s="36" t="s">
        <v>59</v>
      </c>
      <c r="F231" s="37">
        <v>72.900000000000006</v>
      </c>
      <c r="G231" s="37">
        <v>7.43</v>
      </c>
      <c r="H231" s="37">
        <f t="shared" si="17"/>
        <v>9.23</v>
      </c>
      <c r="I231" s="37">
        <f t="shared" si="18"/>
        <v>672.86700000000008</v>
      </c>
      <c r="J231" s="28"/>
    </row>
    <row r="232" spans="1:10" ht="24.95" customHeight="1" x14ac:dyDescent="0.25">
      <c r="A232" s="36" t="s">
        <v>53</v>
      </c>
      <c r="B232" s="36" t="s">
        <v>390</v>
      </c>
      <c r="C232" s="36" t="s">
        <v>541</v>
      </c>
      <c r="D232" s="3" t="s">
        <v>392</v>
      </c>
      <c r="E232" s="36" t="s">
        <v>59</v>
      </c>
      <c r="F232" s="37">
        <v>72.900000000000006</v>
      </c>
      <c r="G232" s="37">
        <v>12.35</v>
      </c>
      <c r="H232" s="37">
        <f t="shared" si="17"/>
        <v>15.34</v>
      </c>
      <c r="I232" s="37">
        <f t="shared" si="18"/>
        <v>1118.2860000000001</v>
      </c>
      <c r="J232" s="28"/>
    </row>
    <row r="233" spans="1:10" ht="24.95" customHeight="1" x14ac:dyDescent="0.25">
      <c r="A233" s="36" t="s">
        <v>53</v>
      </c>
      <c r="B233" s="36" t="s">
        <v>395</v>
      </c>
      <c r="C233" s="36" t="s">
        <v>542</v>
      </c>
      <c r="D233" s="39" t="s">
        <v>397</v>
      </c>
      <c r="E233" s="36" t="s">
        <v>35</v>
      </c>
      <c r="F233" s="37">
        <v>4</v>
      </c>
      <c r="G233" s="37">
        <v>40.619999999999997</v>
      </c>
      <c r="H233" s="37">
        <f t="shared" si="17"/>
        <v>50.46</v>
      </c>
      <c r="I233" s="37">
        <f t="shared" si="18"/>
        <v>201.84</v>
      </c>
      <c r="J233" s="28"/>
    </row>
    <row r="234" spans="1:10" ht="24.95" customHeight="1" x14ac:dyDescent="0.25">
      <c r="A234" s="36" t="s">
        <v>53</v>
      </c>
      <c r="B234" s="36" t="s">
        <v>401</v>
      </c>
      <c r="C234" s="36" t="s">
        <v>543</v>
      </c>
      <c r="D234" s="39" t="s">
        <v>403</v>
      </c>
      <c r="E234" s="36" t="s">
        <v>35</v>
      </c>
      <c r="F234" s="37">
        <v>3</v>
      </c>
      <c r="G234" s="37">
        <v>51.93</v>
      </c>
      <c r="H234" s="37">
        <f t="shared" si="17"/>
        <v>64.510000000000005</v>
      </c>
      <c r="I234" s="37">
        <f t="shared" si="18"/>
        <v>193.53000000000003</v>
      </c>
      <c r="J234" s="28"/>
    </row>
    <row r="235" spans="1:10" ht="24.95" customHeight="1" x14ac:dyDescent="0.25">
      <c r="A235" s="36" t="s">
        <v>43</v>
      </c>
      <c r="B235" s="36">
        <v>97629</v>
      </c>
      <c r="C235" s="36" t="s">
        <v>544</v>
      </c>
      <c r="D235" s="3" t="s">
        <v>52</v>
      </c>
      <c r="E235" s="36" t="s">
        <v>16</v>
      </c>
      <c r="F235" s="37">
        <v>1</v>
      </c>
      <c r="G235" s="37">
        <v>93.23</v>
      </c>
      <c r="H235" s="37">
        <f t="shared" si="17"/>
        <v>115.82</v>
      </c>
      <c r="I235" s="37">
        <f t="shared" si="18"/>
        <v>115.82</v>
      </c>
      <c r="J235" s="28"/>
    </row>
    <row r="236" spans="1:10" ht="24.95" customHeight="1" x14ac:dyDescent="0.25">
      <c r="A236" s="36" t="s">
        <v>43</v>
      </c>
      <c r="B236" s="36">
        <v>96116</v>
      </c>
      <c r="C236" s="36" t="s">
        <v>545</v>
      </c>
      <c r="D236" s="39" t="s">
        <v>125</v>
      </c>
      <c r="E236" s="36" t="s">
        <v>59</v>
      </c>
      <c r="F236" s="37">
        <v>292</v>
      </c>
      <c r="G236" s="37">
        <v>60.16</v>
      </c>
      <c r="H236" s="37">
        <f t="shared" si="17"/>
        <v>74.739999999999995</v>
      </c>
      <c r="I236" s="37">
        <f t="shared" si="18"/>
        <v>21824.079999999998</v>
      </c>
      <c r="J236" s="28" t="s">
        <v>546</v>
      </c>
    </row>
    <row r="237" spans="1:10" ht="24.95" customHeight="1" x14ac:dyDescent="0.25">
      <c r="A237" s="36" t="s">
        <v>53</v>
      </c>
      <c r="B237" s="36" t="s">
        <v>97</v>
      </c>
      <c r="C237" s="36" t="s">
        <v>547</v>
      </c>
      <c r="D237" s="3" t="s">
        <v>548</v>
      </c>
      <c r="E237" s="36" t="s">
        <v>59</v>
      </c>
      <c r="F237" s="37">
        <v>19.899999999999999</v>
      </c>
      <c r="G237" s="37">
        <v>88.62</v>
      </c>
      <c r="H237" s="37">
        <f t="shared" si="17"/>
        <v>110.09</v>
      </c>
      <c r="I237" s="37">
        <f t="shared" si="18"/>
        <v>2190.7909999999997</v>
      </c>
      <c r="J237" s="28" t="s">
        <v>549</v>
      </c>
    </row>
    <row r="238" spans="1:10" ht="24.95" customHeight="1" x14ac:dyDescent="0.25">
      <c r="A238" s="36" t="s">
        <v>53</v>
      </c>
      <c r="B238" s="36" t="s">
        <v>109</v>
      </c>
      <c r="C238" s="36" t="s">
        <v>550</v>
      </c>
      <c r="D238" s="3" t="s">
        <v>111</v>
      </c>
      <c r="E238" s="36" t="s">
        <v>16</v>
      </c>
      <c r="F238" s="37">
        <v>1.5</v>
      </c>
      <c r="G238" s="37">
        <v>1731.26</v>
      </c>
      <c r="H238" s="37">
        <f t="shared" si="17"/>
        <v>2150.7399999999998</v>
      </c>
      <c r="I238" s="37">
        <f t="shared" si="18"/>
        <v>3226.1099999999997</v>
      </c>
      <c r="J238" s="28"/>
    </row>
    <row r="239" spans="1:10" ht="24.95" customHeight="1" x14ac:dyDescent="0.25">
      <c r="A239" s="36" t="s">
        <v>53</v>
      </c>
      <c r="B239" s="36" t="s">
        <v>551</v>
      </c>
      <c r="C239" s="36" t="s">
        <v>552</v>
      </c>
      <c r="D239" s="3" t="s">
        <v>553</v>
      </c>
      <c r="E239" s="36" t="s">
        <v>16</v>
      </c>
      <c r="F239" s="37">
        <v>2</v>
      </c>
      <c r="G239" s="37">
        <v>37.14</v>
      </c>
      <c r="H239" s="37">
        <f t="shared" si="17"/>
        <v>46.14</v>
      </c>
      <c r="I239" s="37">
        <f t="shared" si="18"/>
        <v>92.28</v>
      </c>
      <c r="J239" s="28" t="s">
        <v>104</v>
      </c>
    </row>
    <row r="240" spans="1:10" ht="24.95" customHeight="1" x14ac:dyDescent="0.25">
      <c r="A240" s="36" t="s">
        <v>43</v>
      </c>
      <c r="B240" s="36">
        <v>95240</v>
      </c>
      <c r="C240" s="36" t="s">
        <v>554</v>
      </c>
      <c r="D240" s="3" t="s">
        <v>113</v>
      </c>
      <c r="E240" s="36" t="s">
        <v>59</v>
      </c>
      <c r="F240" s="37">
        <v>33</v>
      </c>
      <c r="G240" s="37">
        <v>17.55</v>
      </c>
      <c r="H240" s="37">
        <f t="shared" si="17"/>
        <v>21.8</v>
      </c>
      <c r="I240" s="37">
        <f t="shared" si="18"/>
        <v>719.4</v>
      </c>
      <c r="J240" s="28" t="s">
        <v>555</v>
      </c>
    </row>
    <row r="241" spans="1:10" ht="24.95" customHeight="1" x14ac:dyDescent="0.25">
      <c r="A241" s="36" t="s">
        <v>43</v>
      </c>
      <c r="B241" s="36">
        <v>87257</v>
      </c>
      <c r="C241" s="36" t="s">
        <v>556</v>
      </c>
      <c r="D241" s="3" t="s">
        <v>116</v>
      </c>
      <c r="E241" s="36" t="s">
        <v>59</v>
      </c>
      <c r="F241" s="37">
        <v>33</v>
      </c>
      <c r="G241" s="37">
        <v>59</v>
      </c>
      <c r="H241" s="37">
        <f t="shared" si="17"/>
        <v>73.3</v>
      </c>
      <c r="I241" s="37">
        <f t="shared" si="18"/>
        <v>2418.9</v>
      </c>
      <c r="J241" s="28" t="s">
        <v>555</v>
      </c>
    </row>
    <row r="242" spans="1:10" ht="24.95" customHeight="1" x14ac:dyDescent="0.25">
      <c r="A242" s="36" t="s">
        <v>43</v>
      </c>
      <c r="B242" s="36">
        <v>88650</v>
      </c>
      <c r="C242" s="36" t="s">
        <v>557</v>
      </c>
      <c r="D242" s="3" t="s">
        <v>119</v>
      </c>
      <c r="E242" s="36" t="s">
        <v>12</v>
      </c>
      <c r="F242" s="37">
        <v>51.1</v>
      </c>
      <c r="G242" s="37">
        <v>11.19</v>
      </c>
      <c r="H242" s="37">
        <f t="shared" si="17"/>
        <v>13.9</v>
      </c>
      <c r="I242" s="37">
        <f t="shared" si="18"/>
        <v>710.29000000000008</v>
      </c>
      <c r="J242" s="28" t="s">
        <v>558</v>
      </c>
    </row>
    <row r="243" spans="1:10" ht="38.85" customHeight="1" x14ac:dyDescent="0.25">
      <c r="A243" s="38" t="s">
        <v>53</v>
      </c>
      <c r="B243" s="36" t="s">
        <v>105</v>
      </c>
      <c r="C243" s="36" t="s">
        <v>559</v>
      </c>
      <c r="D243" s="39" t="s">
        <v>107</v>
      </c>
      <c r="E243" s="36" t="s">
        <v>59</v>
      </c>
      <c r="F243" s="37">
        <v>39.74</v>
      </c>
      <c r="G243" s="37">
        <v>26.25</v>
      </c>
      <c r="H243" s="37">
        <f t="shared" si="17"/>
        <v>32.61</v>
      </c>
      <c r="I243" s="37">
        <f t="shared" si="18"/>
        <v>1295.9213999999999</v>
      </c>
      <c r="J243" s="28" t="s">
        <v>560</v>
      </c>
    </row>
    <row r="244" spans="1:10" ht="24.95" customHeight="1" x14ac:dyDescent="0.25">
      <c r="A244" s="38" t="s">
        <v>53</v>
      </c>
      <c r="B244" s="36" t="s">
        <v>561</v>
      </c>
      <c r="C244" s="36" t="s">
        <v>562</v>
      </c>
      <c r="D244" s="39" t="s">
        <v>563</v>
      </c>
      <c r="E244" s="36" t="s">
        <v>59</v>
      </c>
      <c r="F244" s="37">
        <v>22.68</v>
      </c>
      <c r="G244" s="37">
        <v>274.64</v>
      </c>
      <c r="H244" s="37">
        <f t="shared" si="17"/>
        <v>341.19</v>
      </c>
      <c r="I244" s="37">
        <f t="shared" si="18"/>
        <v>7738.1891999999998</v>
      </c>
      <c r="J244" s="28" t="s">
        <v>564</v>
      </c>
    </row>
    <row r="245" spans="1:10" ht="24.95" customHeight="1" x14ac:dyDescent="0.25">
      <c r="A245" s="38" t="s">
        <v>53</v>
      </c>
      <c r="B245" s="36" t="s">
        <v>565</v>
      </c>
      <c r="C245" s="36" t="s">
        <v>566</v>
      </c>
      <c r="D245" s="39" t="s">
        <v>567</v>
      </c>
      <c r="E245" s="36" t="s">
        <v>35</v>
      </c>
      <c r="F245" s="37">
        <v>6</v>
      </c>
      <c r="G245" s="37">
        <v>129.33000000000001</v>
      </c>
      <c r="H245" s="37">
        <f t="shared" ref="H245:H276" si="19">ROUND((($G245*$H$5)+$G245),2)</f>
        <v>160.66999999999999</v>
      </c>
      <c r="I245" s="37">
        <f t="shared" ref="I245:I276" si="20">F245*H245</f>
        <v>964.02</v>
      </c>
      <c r="J245" s="28"/>
    </row>
    <row r="246" spans="1:10" ht="38.1" customHeight="1" x14ac:dyDescent="0.25">
      <c r="A246" s="36" t="s">
        <v>53</v>
      </c>
      <c r="B246" s="36" t="s">
        <v>167</v>
      </c>
      <c r="C246" s="36" t="s">
        <v>568</v>
      </c>
      <c r="D246" s="3" t="s">
        <v>169</v>
      </c>
      <c r="E246" s="36" t="s">
        <v>59</v>
      </c>
      <c r="F246" s="37">
        <v>6.15</v>
      </c>
      <c r="G246" s="37">
        <v>928.44</v>
      </c>
      <c r="H246" s="37">
        <f t="shared" si="19"/>
        <v>1153.4000000000001</v>
      </c>
      <c r="I246" s="37">
        <f t="shared" si="20"/>
        <v>7093.4100000000008</v>
      </c>
      <c r="J246" s="28" t="s">
        <v>569</v>
      </c>
    </row>
    <row r="247" spans="1:10" ht="24.95" customHeight="1" x14ac:dyDescent="0.25">
      <c r="A247" s="36" t="s">
        <v>43</v>
      </c>
      <c r="B247" s="36">
        <v>86888</v>
      </c>
      <c r="C247" s="36" t="s">
        <v>570</v>
      </c>
      <c r="D247" s="3" t="s">
        <v>172</v>
      </c>
      <c r="E247" s="36" t="s">
        <v>153</v>
      </c>
      <c r="F247" s="37">
        <v>6</v>
      </c>
      <c r="G247" s="37">
        <v>468.93</v>
      </c>
      <c r="H247" s="37">
        <f t="shared" si="19"/>
        <v>582.54999999999995</v>
      </c>
      <c r="I247" s="37">
        <f t="shared" si="20"/>
        <v>3495.2999999999997</v>
      </c>
      <c r="J247" s="28"/>
    </row>
    <row r="248" spans="1:10" ht="24.95" customHeight="1" x14ac:dyDescent="0.25">
      <c r="A248" s="36" t="s">
        <v>53</v>
      </c>
      <c r="B248" s="36" t="s">
        <v>176</v>
      </c>
      <c r="C248" s="36" t="s">
        <v>571</v>
      </c>
      <c r="D248" s="3" t="s">
        <v>178</v>
      </c>
      <c r="E248" s="36" t="s">
        <v>35</v>
      </c>
      <c r="F248" s="37">
        <v>6</v>
      </c>
      <c r="G248" s="37">
        <v>74.58</v>
      </c>
      <c r="H248" s="37">
        <f t="shared" si="19"/>
        <v>92.65</v>
      </c>
      <c r="I248" s="37">
        <f t="shared" si="20"/>
        <v>555.90000000000009</v>
      </c>
      <c r="J248" s="28"/>
    </row>
    <row r="249" spans="1:10" ht="24.95" customHeight="1" x14ac:dyDescent="0.25">
      <c r="A249" s="36" t="s">
        <v>53</v>
      </c>
      <c r="B249" s="36" t="s">
        <v>179</v>
      </c>
      <c r="C249" s="36" t="s">
        <v>572</v>
      </c>
      <c r="D249" s="3" t="s">
        <v>181</v>
      </c>
      <c r="E249" s="36" t="s">
        <v>35</v>
      </c>
      <c r="F249" s="37">
        <v>3</v>
      </c>
      <c r="G249" s="37">
        <v>75.790000000000006</v>
      </c>
      <c r="H249" s="37">
        <f t="shared" si="19"/>
        <v>94.15</v>
      </c>
      <c r="I249" s="37">
        <f t="shared" si="20"/>
        <v>282.45000000000005</v>
      </c>
      <c r="J249" s="28"/>
    </row>
    <row r="250" spans="1:10" ht="24.95" customHeight="1" x14ac:dyDescent="0.25">
      <c r="A250" s="36" t="s">
        <v>53</v>
      </c>
      <c r="B250" s="36" t="s">
        <v>182</v>
      </c>
      <c r="C250" s="36" t="s">
        <v>573</v>
      </c>
      <c r="D250" s="3" t="s">
        <v>184</v>
      </c>
      <c r="E250" s="36" t="s">
        <v>35</v>
      </c>
      <c r="F250" s="37">
        <v>2</v>
      </c>
      <c r="G250" s="37">
        <v>57.22</v>
      </c>
      <c r="H250" s="37">
        <f t="shared" si="19"/>
        <v>71.08</v>
      </c>
      <c r="I250" s="37">
        <f t="shared" si="20"/>
        <v>142.16</v>
      </c>
      <c r="J250" s="28"/>
    </row>
    <row r="251" spans="1:10" ht="24.95" customHeight="1" x14ac:dyDescent="0.25">
      <c r="A251" s="36" t="s">
        <v>53</v>
      </c>
      <c r="B251" s="36" t="s">
        <v>574</v>
      </c>
      <c r="C251" s="36" t="s">
        <v>575</v>
      </c>
      <c r="D251" s="3" t="s">
        <v>576</v>
      </c>
      <c r="E251" s="36" t="s">
        <v>35</v>
      </c>
      <c r="F251" s="37">
        <v>6</v>
      </c>
      <c r="G251" s="37">
        <v>149.28</v>
      </c>
      <c r="H251" s="37">
        <f t="shared" si="19"/>
        <v>185.45</v>
      </c>
      <c r="I251" s="37">
        <f t="shared" si="20"/>
        <v>1112.6999999999998</v>
      </c>
      <c r="J251" s="28"/>
    </row>
    <row r="252" spans="1:10" ht="24.95" customHeight="1" x14ac:dyDescent="0.25">
      <c r="A252" s="36" t="s">
        <v>53</v>
      </c>
      <c r="B252" s="36" t="s">
        <v>185</v>
      </c>
      <c r="C252" s="36" t="s">
        <v>577</v>
      </c>
      <c r="D252" s="3" t="s">
        <v>187</v>
      </c>
      <c r="E252" s="36" t="s">
        <v>35</v>
      </c>
      <c r="F252" s="37">
        <v>2</v>
      </c>
      <c r="G252" s="37">
        <v>204.55</v>
      </c>
      <c r="H252" s="37">
        <f t="shared" si="19"/>
        <v>254.11</v>
      </c>
      <c r="I252" s="37">
        <f t="shared" si="20"/>
        <v>508.22</v>
      </c>
      <c r="J252" s="28"/>
    </row>
    <row r="253" spans="1:10" ht="24.95" customHeight="1" x14ac:dyDescent="0.25">
      <c r="A253" s="36" t="s">
        <v>53</v>
      </c>
      <c r="B253" s="36" t="s">
        <v>578</v>
      </c>
      <c r="C253" s="36" t="s">
        <v>579</v>
      </c>
      <c r="D253" s="3" t="s">
        <v>580</v>
      </c>
      <c r="E253" s="36" t="s">
        <v>35</v>
      </c>
      <c r="F253" s="37">
        <v>1</v>
      </c>
      <c r="G253" s="37">
        <v>526.59</v>
      </c>
      <c r="H253" s="37">
        <f t="shared" si="19"/>
        <v>654.17999999999995</v>
      </c>
      <c r="I253" s="37">
        <f t="shared" si="20"/>
        <v>654.17999999999995</v>
      </c>
      <c r="J253" s="28"/>
    </row>
    <row r="254" spans="1:10" ht="24.95" customHeight="1" x14ac:dyDescent="0.25">
      <c r="A254" s="36" t="s">
        <v>53</v>
      </c>
      <c r="B254" s="36" t="s">
        <v>204</v>
      </c>
      <c r="C254" s="36" t="s">
        <v>581</v>
      </c>
      <c r="D254" s="3" t="s">
        <v>206</v>
      </c>
      <c r="E254" s="36" t="s">
        <v>35</v>
      </c>
      <c r="F254" s="37">
        <v>7</v>
      </c>
      <c r="G254" s="37">
        <v>27.07</v>
      </c>
      <c r="H254" s="37">
        <f t="shared" si="19"/>
        <v>33.630000000000003</v>
      </c>
      <c r="I254" s="37">
        <f t="shared" si="20"/>
        <v>235.41000000000003</v>
      </c>
      <c r="J254" s="28"/>
    </row>
    <row r="255" spans="1:10" ht="24.95" customHeight="1" x14ac:dyDescent="0.25">
      <c r="A255" s="36" t="s">
        <v>53</v>
      </c>
      <c r="B255" s="36" t="s">
        <v>208</v>
      </c>
      <c r="C255" s="36" t="s">
        <v>582</v>
      </c>
      <c r="D255" s="3" t="s">
        <v>210</v>
      </c>
      <c r="E255" s="36" t="s">
        <v>35</v>
      </c>
      <c r="F255" s="37">
        <v>13</v>
      </c>
      <c r="G255" s="37">
        <v>34.32</v>
      </c>
      <c r="H255" s="37">
        <f t="shared" si="19"/>
        <v>42.64</v>
      </c>
      <c r="I255" s="37">
        <f t="shared" si="20"/>
        <v>554.32000000000005</v>
      </c>
      <c r="J255" s="28"/>
    </row>
    <row r="256" spans="1:10" ht="24.95" customHeight="1" x14ac:dyDescent="0.25">
      <c r="A256" s="36" t="s">
        <v>53</v>
      </c>
      <c r="B256" s="36" t="s">
        <v>211</v>
      </c>
      <c r="C256" s="36" t="s">
        <v>583</v>
      </c>
      <c r="D256" s="3" t="s">
        <v>213</v>
      </c>
      <c r="E256" s="36" t="s">
        <v>35</v>
      </c>
      <c r="F256" s="37">
        <v>6</v>
      </c>
      <c r="G256" s="37">
        <v>45.7</v>
      </c>
      <c r="H256" s="37">
        <f t="shared" si="19"/>
        <v>56.77</v>
      </c>
      <c r="I256" s="37">
        <f t="shared" si="20"/>
        <v>340.62</v>
      </c>
      <c r="J256" s="28"/>
    </row>
    <row r="257" spans="1:10" ht="24.95" customHeight="1" x14ac:dyDescent="0.25">
      <c r="A257" s="36" t="s">
        <v>53</v>
      </c>
      <c r="B257" s="36" t="s">
        <v>215</v>
      </c>
      <c r="C257" s="36" t="s">
        <v>584</v>
      </c>
      <c r="D257" s="3" t="s">
        <v>217</v>
      </c>
      <c r="E257" s="36" t="s">
        <v>35</v>
      </c>
      <c r="F257" s="37">
        <v>6</v>
      </c>
      <c r="G257" s="37">
        <v>15.7</v>
      </c>
      <c r="H257" s="37">
        <f t="shared" si="19"/>
        <v>19.5</v>
      </c>
      <c r="I257" s="37">
        <f t="shared" si="20"/>
        <v>117</v>
      </c>
      <c r="J257" s="28"/>
    </row>
    <row r="258" spans="1:10" ht="24.95" customHeight="1" x14ac:dyDescent="0.25">
      <c r="A258" s="36" t="s">
        <v>53</v>
      </c>
      <c r="B258" s="36" t="s">
        <v>218</v>
      </c>
      <c r="C258" s="36" t="s">
        <v>585</v>
      </c>
      <c r="D258" s="3" t="s">
        <v>220</v>
      </c>
      <c r="E258" s="36" t="s">
        <v>35</v>
      </c>
      <c r="F258" s="37">
        <v>6</v>
      </c>
      <c r="G258" s="37">
        <v>7.09</v>
      </c>
      <c r="H258" s="37">
        <f t="shared" si="19"/>
        <v>8.81</v>
      </c>
      <c r="I258" s="37">
        <f t="shared" si="20"/>
        <v>52.86</v>
      </c>
      <c r="J258" s="28"/>
    </row>
    <row r="259" spans="1:10" ht="24.95" customHeight="1" x14ac:dyDescent="0.25">
      <c r="A259" s="36" t="s">
        <v>53</v>
      </c>
      <c r="B259" s="36" t="s">
        <v>586</v>
      </c>
      <c r="C259" s="36" t="s">
        <v>587</v>
      </c>
      <c r="D259" s="39" t="s">
        <v>588</v>
      </c>
      <c r="E259" s="36" t="s">
        <v>8</v>
      </c>
      <c r="F259" s="37">
        <v>1</v>
      </c>
      <c r="G259" s="37">
        <v>60.37</v>
      </c>
      <c r="H259" s="37">
        <f t="shared" si="19"/>
        <v>75</v>
      </c>
      <c r="I259" s="37">
        <f t="shared" si="20"/>
        <v>75</v>
      </c>
      <c r="J259" s="28"/>
    </row>
    <row r="260" spans="1:10" ht="24.95" customHeight="1" x14ac:dyDescent="0.25">
      <c r="A260" s="40" t="s">
        <v>53</v>
      </c>
      <c r="B260" s="36" t="s">
        <v>221</v>
      </c>
      <c r="C260" s="36" t="s">
        <v>589</v>
      </c>
      <c r="D260" s="3" t="s">
        <v>223</v>
      </c>
      <c r="E260" s="36" t="s">
        <v>8</v>
      </c>
      <c r="F260" s="37">
        <v>2</v>
      </c>
      <c r="G260" s="37">
        <v>114.67</v>
      </c>
      <c r="H260" s="37">
        <f t="shared" si="19"/>
        <v>142.44999999999999</v>
      </c>
      <c r="I260" s="37">
        <f t="shared" si="20"/>
        <v>284.89999999999998</v>
      </c>
      <c r="J260" s="28"/>
    </row>
    <row r="261" spans="1:10" ht="24.95" customHeight="1" x14ac:dyDescent="0.25">
      <c r="A261" s="36" t="s">
        <v>53</v>
      </c>
      <c r="B261" s="36" t="s">
        <v>470</v>
      </c>
      <c r="C261" s="36" t="s">
        <v>590</v>
      </c>
      <c r="D261" s="39" t="s">
        <v>472</v>
      </c>
      <c r="E261" s="36" t="s">
        <v>8</v>
      </c>
      <c r="F261" s="37">
        <v>2</v>
      </c>
      <c r="G261" s="37">
        <v>84.69</v>
      </c>
      <c r="H261" s="37">
        <f t="shared" si="19"/>
        <v>105.21</v>
      </c>
      <c r="I261" s="37">
        <f t="shared" si="20"/>
        <v>210.42</v>
      </c>
      <c r="J261" s="28"/>
    </row>
    <row r="262" spans="1:10" ht="24.95" customHeight="1" x14ac:dyDescent="0.25">
      <c r="A262" s="36" t="s">
        <v>53</v>
      </c>
      <c r="B262" s="36" t="s">
        <v>455</v>
      </c>
      <c r="C262" s="36" t="s">
        <v>591</v>
      </c>
      <c r="D262" s="3" t="s">
        <v>457</v>
      </c>
      <c r="E262" s="36" t="s">
        <v>35</v>
      </c>
      <c r="F262" s="37">
        <v>1</v>
      </c>
      <c r="G262" s="37">
        <v>598.37</v>
      </c>
      <c r="H262" s="37">
        <f t="shared" si="19"/>
        <v>743.36</v>
      </c>
      <c r="I262" s="37">
        <f t="shared" si="20"/>
        <v>743.36</v>
      </c>
      <c r="J262" s="28"/>
    </row>
    <row r="263" spans="1:10" ht="24.95" customHeight="1" x14ac:dyDescent="0.25">
      <c r="A263" s="36" t="s">
        <v>53</v>
      </c>
      <c r="B263" s="36" t="s">
        <v>289</v>
      </c>
      <c r="C263" s="36" t="s">
        <v>592</v>
      </c>
      <c r="D263" s="3" t="s">
        <v>291</v>
      </c>
      <c r="E263" s="36" t="s">
        <v>12</v>
      </c>
      <c r="F263" s="37">
        <v>24</v>
      </c>
      <c r="G263" s="37">
        <v>28.7</v>
      </c>
      <c r="H263" s="37">
        <f t="shared" si="19"/>
        <v>35.65</v>
      </c>
      <c r="I263" s="37">
        <f t="shared" si="20"/>
        <v>855.59999999999991</v>
      </c>
      <c r="J263" s="28"/>
    </row>
    <row r="264" spans="1:10" ht="24.95" customHeight="1" x14ac:dyDescent="0.25">
      <c r="A264" s="36" t="s">
        <v>53</v>
      </c>
      <c r="B264" s="36" t="s">
        <v>292</v>
      </c>
      <c r="C264" s="36" t="s">
        <v>593</v>
      </c>
      <c r="D264" s="3" t="s">
        <v>294</v>
      </c>
      <c r="E264" s="36" t="s">
        <v>12</v>
      </c>
      <c r="F264" s="37">
        <v>6</v>
      </c>
      <c r="G264" s="37">
        <v>44.3</v>
      </c>
      <c r="H264" s="37">
        <f t="shared" si="19"/>
        <v>55.03</v>
      </c>
      <c r="I264" s="37">
        <f t="shared" si="20"/>
        <v>330.18</v>
      </c>
      <c r="J264" s="28"/>
    </row>
    <row r="265" spans="1:10" ht="24.95" customHeight="1" x14ac:dyDescent="0.25">
      <c r="A265" s="36" t="s">
        <v>53</v>
      </c>
      <c r="B265" s="36" t="s">
        <v>295</v>
      </c>
      <c r="C265" s="36" t="s">
        <v>594</v>
      </c>
      <c r="D265" s="3" t="s">
        <v>297</v>
      </c>
      <c r="E265" s="36" t="s">
        <v>12</v>
      </c>
      <c r="F265" s="37">
        <v>6</v>
      </c>
      <c r="G265" s="37">
        <v>47.24</v>
      </c>
      <c r="H265" s="37">
        <f t="shared" si="19"/>
        <v>58.69</v>
      </c>
      <c r="I265" s="37">
        <f t="shared" si="20"/>
        <v>352.14</v>
      </c>
      <c r="J265" s="28"/>
    </row>
    <row r="266" spans="1:10" ht="24.95" customHeight="1" x14ac:dyDescent="0.25">
      <c r="A266" s="36" t="s">
        <v>53</v>
      </c>
      <c r="B266" s="36" t="s">
        <v>298</v>
      </c>
      <c r="C266" s="36" t="s">
        <v>595</v>
      </c>
      <c r="D266" s="3" t="s">
        <v>300</v>
      </c>
      <c r="E266" s="36" t="s">
        <v>12</v>
      </c>
      <c r="F266" s="37">
        <v>6</v>
      </c>
      <c r="G266" s="37">
        <v>47.53</v>
      </c>
      <c r="H266" s="37">
        <f t="shared" si="19"/>
        <v>59.05</v>
      </c>
      <c r="I266" s="37">
        <f t="shared" si="20"/>
        <v>354.29999999999995</v>
      </c>
      <c r="J266" s="28"/>
    </row>
    <row r="267" spans="1:10" ht="24.95" customHeight="1" x14ac:dyDescent="0.25">
      <c r="A267" s="36" t="s">
        <v>53</v>
      </c>
      <c r="B267" s="36" t="s">
        <v>301</v>
      </c>
      <c r="C267" s="36" t="s">
        <v>596</v>
      </c>
      <c r="D267" s="3" t="s">
        <v>303</v>
      </c>
      <c r="E267" s="36" t="s">
        <v>12</v>
      </c>
      <c r="F267" s="37">
        <v>48</v>
      </c>
      <c r="G267" s="37">
        <v>100.91</v>
      </c>
      <c r="H267" s="37">
        <f t="shared" si="19"/>
        <v>125.36</v>
      </c>
      <c r="I267" s="37">
        <f t="shared" si="20"/>
        <v>6017.28</v>
      </c>
      <c r="J267" s="28"/>
    </row>
    <row r="268" spans="1:10" ht="24.95" customHeight="1" x14ac:dyDescent="0.25">
      <c r="A268" s="36" t="s">
        <v>53</v>
      </c>
      <c r="B268" s="36" t="s">
        <v>304</v>
      </c>
      <c r="C268" s="36" t="s">
        <v>597</v>
      </c>
      <c r="D268" s="3" t="s">
        <v>306</v>
      </c>
      <c r="E268" s="36" t="s">
        <v>12</v>
      </c>
      <c r="F268" s="37">
        <v>6</v>
      </c>
      <c r="G268" s="37">
        <v>40.130000000000003</v>
      </c>
      <c r="H268" s="37">
        <f t="shared" si="19"/>
        <v>49.85</v>
      </c>
      <c r="I268" s="37">
        <f t="shared" si="20"/>
        <v>299.10000000000002</v>
      </c>
      <c r="J268" s="28"/>
    </row>
    <row r="269" spans="1:10" ht="24.95" customHeight="1" x14ac:dyDescent="0.25">
      <c r="A269" s="38" t="s">
        <v>53</v>
      </c>
      <c r="B269" s="38" t="s">
        <v>234</v>
      </c>
      <c r="C269" s="36" t="s">
        <v>598</v>
      </c>
      <c r="D269" s="41" t="s">
        <v>236</v>
      </c>
      <c r="E269" s="38" t="s">
        <v>227</v>
      </c>
      <c r="F269" s="42">
        <v>10</v>
      </c>
      <c r="G269" s="42">
        <v>10.14</v>
      </c>
      <c r="H269" s="37">
        <f t="shared" si="19"/>
        <v>12.6</v>
      </c>
      <c r="I269" s="37">
        <f t="shared" si="20"/>
        <v>126</v>
      </c>
      <c r="J269" s="28" t="s">
        <v>599</v>
      </c>
    </row>
    <row r="270" spans="1:10" ht="24.95" customHeight="1" x14ac:dyDescent="0.25">
      <c r="A270" s="38" t="s">
        <v>53</v>
      </c>
      <c r="B270" s="38" t="s">
        <v>238</v>
      </c>
      <c r="C270" s="36" t="s">
        <v>600</v>
      </c>
      <c r="D270" s="41" t="s">
        <v>240</v>
      </c>
      <c r="E270" s="38" t="s">
        <v>12</v>
      </c>
      <c r="F270" s="42">
        <v>32</v>
      </c>
      <c r="G270" s="42">
        <v>41.28</v>
      </c>
      <c r="H270" s="37">
        <f t="shared" si="19"/>
        <v>51.28</v>
      </c>
      <c r="I270" s="37">
        <f t="shared" si="20"/>
        <v>1640.96</v>
      </c>
      <c r="J270" s="28" t="s">
        <v>599</v>
      </c>
    </row>
    <row r="271" spans="1:10" ht="24.95" customHeight="1" x14ac:dyDescent="0.25">
      <c r="A271" s="38" t="s">
        <v>43</v>
      </c>
      <c r="B271" s="38">
        <v>92367</v>
      </c>
      <c r="C271" s="36" t="s">
        <v>601</v>
      </c>
      <c r="D271" s="41" t="s">
        <v>242</v>
      </c>
      <c r="E271" s="38" t="s">
        <v>243</v>
      </c>
      <c r="F271" s="42">
        <v>32</v>
      </c>
      <c r="G271" s="42">
        <v>111.93</v>
      </c>
      <c r="H271" s="37">
        <f t="shared" si="19"/>
        <v>139.05000000000001</v>
      </c>
      <c r="I271" s="37">
        <f t="shared" si="20"/>
        <v>4449.6000000000004</v>
      </c>
      <c r="J271" s="28" t="s">
        <v>599</v>
      </c>
    </row>
    <row r="272" spans="1:10" ht="24.95" customHeight="1" x14ac:dyDescent="0.25">
      <c r="A272" s="38" t="s">
        <v>43</v>
      </c>
      <c r="B272" s="38">
        <v>100862</v>
      </c>
      <c r="C272" s="36" t="s">
        <v>602</v>
      </c>
      <c r="D272" s="43" t="s">
        <v>245</v>
      </c>
      <c r="E272" s="38" t="s">
        <v>227</v>
      </c>
      <c r="F272" s="42">
        <v>5</v>
      </c>
      <c r="G272" s="42">
        <v>41.66</v>
      </c>
      <c r="H272" s="37">
        <f t="shared" si="19"/>
        <v>51.75</v>
      </c>
      <c r="I272" s="37">
        <f t="shared" si="20"/>
        <v>258.75</v>
      </c>
      <c r="J272" s="28"/>
    </row>
    <row r="273" spans="1:10" ht="24.95" customHeight="1" x14ac:dyDescent="0.25">
      <c r="A273" s="36" t="s">
        <v>53</v>
      </c>
      <c r="B273" s="36" t="s">
        <v>138</v>
      </c>
      <c r="C273" s="36" t="s">
        <v>603</v>
      </c>
      <c r="D273" s="39" t="s">
        <v>140</v>
      </c>
      <c r="E273" s="36" t="s">
        <v>59</v>
      </c>
      <c r="F273" s="37">
        <v>3</v>
      </c>
      <c r="G273" s="37">
        <v>401.73</v>
      </c>
      <c r="H273" s="37">
        <f t="shared" si="19"/>
        <v>499.07</v>
      </c>
      <c r="I273" s="37">
        <f t="shared" si="20"/>
        <v>1497.21</v>
      </c>
      <c r="J273" s="28"/>
    </row>
    <row r="274" spans="1:10" ht="24.95" customHeight="1" x14ac:dyDescent="0.25">
      <c r="A274" s="36" t="s">
        <v>53</v>
      </c>
      <c r="B274" s="36" t="s">
        <v>146</v>
      </c>
      <c r="C274" s="36" t="s">
        <v>604</v>
      </c>
      <c r="D274" s="3" t="s">
        <v>148</v>
      </c>
      <c r="E274" s="36" t="s">
        <v>59</v>
      </c>
      <c r="F274" s="37">
        <v>15.33</v>
      </c>
      <c r="G274" s="37">
        <v>482.68</v>
      </c>
      <c r="H274" s="37">
        <f t="shared" si="19"/>
        <v>599.63</v>
      </c>
      <c r="I274" s="37">
        <f t="shared" si="20"/>
        <v>9192.3279000000002</v>
      </c>
      <c r="J274" s="28" t="s">
        <v>605</v>
      </c>
    </row>
    <row r="275" spans="1:10" ht="24.95" customHeight="1" x14ac:dyDescent="0.25">
      <c r="A275" s="36" t="s">
        <v>53</v>
      </c>
      <c r="B275" s="36" t="s">
        <v>155</v>
      </c>
      <c r="C275" s="36" t="s">
        <v>606</v>
      </c>
      <c r="D275" s="3" t="s">
        <v>157</v>
      </c>
      <c r="E275" s="36" t="s">
        <v>153</v>
      </c>
      <c r="F275" s="37">
        <v>6</v>
      </c>
      <c r="G275" s="37">
        <v>392.04</v>
      </c>
      <c r="H275" s="37">
        <f t="shared" si="19"/>
        <v>487.03</v>
      </c>
      <c r="I275" s="37">
        <f t="shared" si="20"/>
        <v>2922.18</v>
      </c>
      <c r="J275" s="28" t="s">
        <v>607</v>
      </c>
    </row>
    <row r="276" spans="1:10" ht="24.95" customHeight="1" x14ac:dyDescent="0.25">
      <c r="A276" s="36" t="s">
        <v>53</v>
      </c>
      <c r="B276" s="36" t="s">
        <v>159</v>
      </c>
      <c r="C276" s="36" t="s">
        <v>608</v>
      </c>
      <c r="D276" s="3" t="s">
        <v>161</v>
      </c>
      <c r="E276" s="36" t="s">
        <v>153</v>
      </c>
      <c r="F276" s="37">
        <v>3</v>
      </c>
      <c r="G276" s="37">
        <v>502.5</v>
      </c>
      <c r="H276" s="37">
        <f t="shared" si="19"/>
        <v>624.26</v>
      </c>
      <c r="I276" s="37">
        <f t="shared" si="20"/>
        <v>1872.78</v>
      </c>
      <c r="J276" s="28" t="s">
        <v>609</v>
      </c>
    </row>
    <row r="277" spans="1:10" ht="24.95" customHeight="1" x14ac:dyDescent="0.25">
      <c r="A277" s="36" t="s">
        <v>53</v>
      </c>
      <c r="B277" s="36" t="s">
        <v>254</v>
      </c>
      <c r="C277" s="36" t="s">
        <v>610</v>
      </c>
      <c r="D277" s="3" t="s">
        <v>256</v>
      </c>
      <c r="E277" s="36" t="s">
        <v>35</v>
      </c>
      <c r="F277" s="37">
        <v>18</v>
      </c>
      <c r="G277" s="37">
        <v>41.2</v>
      </c>
      <c r="H277" s="37">
        <f t="shared" ref="H277:H291" si="21">ROUND((($G277*$H$5)+$G277),2)</f>
        <v>51.18</v>
      </c>
      <c r="I277" s="37">
        <f t="shared" ref="I277:I290" si="22">F277*H277</f>
        <v>921.24</v>
      </c>
      <c r="J277" s="28"/>
    </row>
    <row r="278" spans="1:10" ht="24.95" customHeight="1" x14ac:dyDescent="0.25">
      <c r="A278" s="36" t="s">
        <v>53</v>
      </c>
      <c r="B278" s="36" t="s">
        <v>238</v>
      </c>
      <c r="C278" s="36" t="s">
        <v>611</v>
      </c>
      <c r="D278" s="3" t="s">
        <v>261</v>
      </c>
      <c r="E278" s="36" t="s">
        <v>12</v>
      </c>
      <c r="F278" s="37">
        <v>150</v>
      </c>
      <c r="G278" s="37">
        <v>41.28</v>
      </c>
      <c r="H278" s="37">
        <f t="shared" si="21"/>
        <v>51.28</v>
      </c>
      <c r="I278" s="37">
        <f t="shared" si="22"/>
        <v>7692</v>
      </c>
      <c r="J278" s="28"/>
    </row>
    <row r="279" spans="1:10" ht="24.95" customHeight="1" x14ac:dyDescent="0.25">
      <c r="A279" s="36" t="s">
        <v>53</v>
      </c>
      <c r="B279" s="36" t="s">
        <v>262</v>
      </c>
      <c r="C279" s="36" t="s">
        <v>612</v>
      </c>
      <c r="D279" s="3" t="s">
        <v>264</v>
      </c>
      <c r="E279" s="36" t="s">
        <v>12</v>
      </c>
      <c r="F279" s="37">
        <v>300</v>
      </c>
      <c r="G279" s="37">
        <v>3.37</v>
      </c>
      <c r="H279" s="37">
        <f t="shared" si="21"/>
        <v>4.1900000000000004</v>
      </c>
      <c r="I279" s="37">
        <f t="shared" si="22"/>
        <v>1257.0000000000002</v>
      </c>
      <c r="J279" s="28"/>
    </row>
    <row r="280" spans="1:10" ht="24.95" customHeight="1" x14ac:dyDescent="0.25">
      <c r="A280" s="36" t="s">
        <v>53</v>
      </c>
      <c r="B280" s="36" t="s">
        <v>265</v>
      </c>
      <c r="C280" s="36" t="s">
        <v>613</v>
      </c>
      <c r="D280" s="3" t="s">
        <v>267</v>
      </c>
      <c r="E280" s="36" t="s">
        <v>12</v>
      </c>
      <c r="F280" s="37">
        <v>100</v>
      </c>
      <c r="G280" s="37">
        <v>4.24</v>
      </c>
      <c r="H280" s="37">
        <f t="shared" si="21"/>
        <v>5.27</v>
      </c>
      <c r="I280" s="37">
        <f t="shared" si="22"/>
        <v>527</v>
      </c>
      <c r="J280" s="28"/>
    </row>
    <row r="281" spans="1:10" ht="24.95" customHeight="1" x14ac:dyDescent="0.25">
      <c r="A281" s="36" t="s">
        <v>53</v>
      </c>
      <c r="B281" s="36" t="s">
        <v>268</v>
      </c>
      <c r="C281" s="36" t="s">
        <v>614</v>
      </c>
      <c r="D281" s="3" t="s">
        <v>270</v>
      </c>
      <c r="E281" s="36" t="s">
        <v>153</v>
      </c>
      <c r="F281" s="37">
        <v>4</v>
      </c>
      <c r="G281" s="37">
        <v>25.42</v>
      </c>
      <c r="H281" s="37">
        <f t="shared" si="21"/>
        <v>31.58</v>
      </c>
      <c r="I281" s="37">
        <f t="shared" si="22"/>
        <v>126.32</v>
      </c>
      <c r="J281" s="28"/>
    </row>
    <row r="282" spans="1:10" ht="24.95" customHeight="1" x14ac:dyDescent="0.25">
      <c r="A282" s="36" t="s">
        <v>53</v>
      </c>
      <c r="B282" s="36" t="s">
        <v>271</v>
      </c>
      <c r="C282" s="36" t="s">
        <v>615</v>
      </c>
      <c r="D282" s="3" t="s">
        <v>273</v>
      </c>
      <c r="E282" s="36" t="s">
        <v>153</v>
      </c>
      <c r="F282" s="37">
        <v>4</v>
      </c>
      <c r="G282" s="37">
        <v>31.07</v>
      </c>
      <c r="H282" s="37">
        <f t="shared" si="21"/>
        <v>38.6</v>
      </c>
      <c r="I282" s="37">
        <f t="shared" si="22"/>
        <v>154.4</v>
      </c>
      <c r="J282" s="28"/>
    </row>
    <row r="283" spans="1:10" ht="24.95" customHeight="1" x14ac:dyDescent="0.25">
      <c r="A283" s="36" t="s">
        <v>53</v>
      </c>
      <c r="B283" s="36" t="s">
        <v>274</v>
      </c>
      <c r="C283" s="36" t="s">
        <v>616</v>
      </c>
      <c r="D283" s="3" t="s">
        <v>276</v>
      </c>
      <c r="E283" s="36" t="s">
        <v>153</v>
      </c>
      <c r="F283" s="37">
        <v>3</v>
      </c>
      <c r="G283" s="37">
        <v>25.54</v>
      </c>
      <c r="H283" s="37">
        <f t="shared" si="21"/>
        <v>31.73</v>
      </c>
      <c r="I283" s="37">
        <f t="shared" si="22"/>
        <v>95.19</v>
      </c>
      <c r="J283" s="28"/>
    </row>
    <row r="284" spans="1:10" ht="24.95" customHeight="1" x14ac:dyDescent="0.25">
      <c r="A284" s="36" t="s">
        <v>53</v>
      </c>
      <c r="B284" s="36" t="s">
        <v>277</v>
      </c>
      <c r="C284" s="36" t="s">
        <v>617</v>
      </c>
      <c r="D284" s="3" t="s">
        <v>279</v>
      </c>
      <c r="E284" s="36" t="s">
        <v>153</v>
      </c>
      <c r="F284" s="37">
        <v>12</v>
      </c>
      <c r="G284" s="37">
        <v>36.49</v>
      </c>
      <c r="H284" s="37">
        <f t="shared" si="21"/>
        <v>45.33</v>
      </c>
      <c r="I284" s="37">
        <f t="shared" si="22"/>
        <v>543.96</v>
      </c>
      <c r="J284" s="28"/>
    </row>
    <row r="285" spans="1:10" ht="24.95" customHeight="1" x14ac:dyDescent="0.25">
      <c r="A285" s="36" t="s">
        <v>53</v>
      </c>
      <c r="B285" s="36" t="s">
        <v>283</v>
      </c>
      <c r="C285" s="36" t="s">
        <v>618</v>
      </c>
      <c r="D285" s="3" t="s">
        <v>285</v>
      </c>
      <c r="E285" s="36" t="s">
        <v>35</v>
      </c>
      <c r="F285" s="37">
        <v>8</v>
      </c>
      <c r="G285" s="37">
        <v>25.87</v>
      </c>
      <c r="H285" s="37">
        <f t="shared" si="21"/>
        <v>32.14</v>
      </c>
      <c r="I285" s="37">
        <f t="shared" si="22"/>
        <v>257.12</v>
      </c>
      <c r="J285" s="28"/>
    </row>
    <row r="286" spans="1:10" ht="24.95" customHeight="1" x14ac:dyDescent="0.25">
      <c r="A286" s="36" t="s">
        <v>53</v>
      </c>
      <c r="B286" s="36" t="s">
        <v>280</v>
      </c>
      <c r="C286" s="36" t="s">
        <v>619</v>
      </c>
      <c r="D286" s="3" t="s">
        <v>282</v>
      </c>
      <c r="E286" s="36" t="s">
        <v>35</v>
      </c>
      <c r="F286" s="37">
        <v>4</v>
      </c>
      <c r="G286" s="37">
        <v>131.94</v>
      </c>
      <c r="H286" s="37">
        <f t="shared" si="21"/>
        <v>163.91</v>
      </c>
      <c r="I286" s="37">
        <f t="shared" si="22"/>
        <v>655.64</v>
      </c>
      <c r="J286" s="28"/>
    </row>
    <row r="287" spans="1:10" ht="24.95" customHeight="1" x14ac:dyDescent="0.25">
      <c r="A287" s="36" t="s">
        <v>224</v>
      </c>
      <c r="B287" s="36"/>
      <c r="C287" s="36" t="s">
        <v>620</v>
      </c>
      <c r="D287" s="3" t="s">
        <v>621</v>
      </c>
      <c r="E287" s="36" t="s">
        <v>35</v>
      </c>
      <c r="F287" s="37">
        <v>1</v>
      </c>
      <c r="G287" s="37">
        <v>1935.11</v>
      </c>
      <c r="H287" s="37">
        <f t="shared" si="21"/>
        <v>2403.9899999999998</v>
      </c>
      <c r="I287" s="37">
        <f t="shared" si="22"/>
        <v>2403.9899999999998</v>
      </c>
      <c r="J287" s="28"/>
    </row>
    <row r="288" spans="1:10" ht="24.95" customHeight="1" x14ac:dyDescent="0.25">
      <c r="A288" s="40" t="s">
        <v>43</v>
      </c>
      <c r="B288" s="36">
        <v>102494</v>
      </c>
      <c r="C288" s="36" t="s">
        <v>622</v>
      </c>
      <c r="D288" s="3" t="s">
        <v>623</v>
      </c>
      <c r="E288" s="36" t="s">
        <v>59</v>
      </c>
      <c r="F288" s="37">
        <v>257.64999999999998</v>
      </c>
      <c r="G288" s="37">
        <v>71.38</v>
      </c>
      <c r="H288" s="37">
        <f t="shared" si="21"/>
        <v>88.68</v>
      </c>
      <c r="I288" s="37">
        <f t="shared" si="22"/>
        <v>22848.401999999998</v>
      </c>
      <c r="J288" s="28" t="s">
        <v>624</v>
      </c>
    </row>
    <row r="289" spans="1:10" ht="24.95" customHeight="1" x14ac:dyDescent="0.25">
      <c r="A289" s="36" t="s">
        <v>53</v>
      </c>
      <c r="B289" s="36" t="s">
        <v>307</v>
      </c>
      <c r="C289" s="36" t="s">
        <v>625</v>
      </c>
      <c r="D289" s="3" t="s">
        <v>309</v>
      </c>
      <c r="E289" s="36" t="s">
        <v>59</v>
      </c>
      <c r="F289" s="37">
        <f>232.64+92.04</f>
        <v>324.68</v>
      </c>
      <c r="G289" s="37">
        <v>33.119999999999997</v>
      </c>
      <c r="H289" s="37">
        <f t="shared" si="21"/>
        <v>41.14</v>
      </c>
      <c r="I289" s="37">
        <f t="shared" si="22"/>
        <v>13357.335200000001</v>
      </c>
      <c r="J289" s="28" t="s">
        <v>626</v>
      </c>
    </row>
    <row r="290" spans="1:10" ht="24.95" customHeight="1" x14ac:dyDescent="0.25">
      <c r="A290" s="36" t="s">
        <v>43</v>
      </c>
      <c r="B290" s="36">
        <v>88489</v>
      </c>
      <c r="C290" s="36" t="s">
        <v>627</v>
      </c>
      <c r="D290" s="3" t="s">
        <v>311</v>
      </c>
      <c r="E290" s="37" t="s">
        <v>59</v>
      </c>
      <c r="F290" s="37">
        <v>107.28</v>
      </c>
      <c r="G290" s="37">
        <v>13.67</v>
      </c>
      <c r="H290" s="37">
        <f t="shared" si="21"/>
        <v>16.98</v>
      </c>
      <c r="I290" s="37">
        <f t="shared" si="22"/>
        <v>1821.6144000000002</v>
      </c>
      <c r="J290" s="28" t="s">
        <v>628</v>
      </c>
    </row>
    <row r="291" spans="1:10" ht="24.95" customHeight="1" x14ac:dyDescent="0.25">
      <c r="A291" s="106" t="s">
        <v>319</v>
      </c>
      <c r="B291" s="106"/>
      <c r="C291" s="106"/>
      <c r="D291" s="106"/>
      <c r="E291" s="106"/>
      <c r="F291" s="106"/>
      <c r="G291" s="106"/>
      <c r="H291" s="106">
        <f t="shared" si="21"/>
        <v>0</v>
      </c>
      <c r="I291" s="25">
        <f>SUM(I213:I290)</f>
        <v>157437.76006</v>
      </c>
      <c r="J291" s="28"/>
    </row>
    <row r="292" spans="1:10" ht="24.95" customHeight="1" x14ac:dyDescent="0.25">
      <c r="A292" s="50"/>
      <c r="B292" s="47"/>
      <c r="C292" s="1" t="s">
        <v>629</v>
      </c>
      <c r="D292" s="48" t="s">
        <v>630</v>
      </c>
      <c r="E292" s="47"/>
      <c r="F292" s="49"/>
      <c r="G292" s="49"/>
      <c r="H292" s="49"/>
      <c r="I292" s="49"/>
      <c r="J292" s="45"/>
    </row>
    <row r="293" spans="1:10" ht="24.95" customHeight="1" x14ac:dyDescent="0.25">
      <c r="A293" s="36" t="s">
        <v>43</v>
      </c>
      <c r="B293" s="36">
        <v>97625</v>
      </c>
      <c r="C293" s="36" t="s">
        <v>631</v>
      </c>
      <c r="D293" s="3" t="s">
        <v>45</v>
      </c>
      <c r="E293" s="36" t="s">
        <v>16</v>
      </c>
      <c r="F293" s="37">
        <f>2.42+0.23</f>
        <v>2.65</v>
      </c>
      <c r="G293" s="37">
        <v>50.24</v>
      </c>
      <c r="H293" s="37">
        <f t="shared" ref="H293:H312" si="23">ROUND((($G293*$H$5)+$G293),2)</f>
        <v>62.41</v>
      </c>
      <c r="I293" s="37">
        <f t="shared" ref="I293:I311" si="24">F293*H293</f>
        <v>165.38649999999998</v>
      </c>
      <c r="J293" s="28" t="s">
        <v>632</v>
      </c>
    </row>
    <row r="294" spans="1:10" ht="24.95" customHeight="1" x14ac:dyDescent="0.25">
      <c r="A294" s="36" t="s">
        <v>43</v>
      </c>
      <c r="B294" s="36">
        <v>97629</v>
      </c>
      <c r="C294" s="36" t="s">
        <v>633</v>
      </c>
      <c r="D294" s="3" t="s">
        <v>52</v>
      </c>
      <c r="E294" s="36" t="s">
        <v>16</v>
      </c>
      <c r="F294" s="37">
        <v>0.37</v>
      </c>
      <c r="G294" s="37">
        <v>690.35</v>
      </c>
      <c r="H294" s="37">
        <f t="shared" si="23"/>
        <v>857.62</v>
      </c>
      <c r="I294" s="37">
        <f t="shared" si="24"/>
        <v>317.31939999999997</v>
      </c>
      <c r="J294" s="28" t="s">
        <v>634</v>
      </c>
    </row>
    <row r="295" spans="1:10" ht="204.4" customHeight="1" x14ac:dyDescent="0.25">
      <c r="A295" s="36" t="s">
        <v>53</v>
      </c>
      <c r="B295" s="36" t="s">
        <v>120</v>
      </c>
      <c r="C295" s="36" t="s">
        <v>635</v>
      </c>
      <c r="D295" s="3" t="s">
        <v>122</v>
      </c>
      <c r="E295" s="36" t="s">
        <v>59</v>
      </c>
      <c r="F295" s="37">
        <v>0.93</v>
      </c>
      <c r="G295" s="37">
        <v>96.14</v>
      </c>
      <c r="H295" s="37">
        <f t="shared" si="23"/>
        <v>119.43</v>
      </c>
      <c r="I295" s="37">
        <f t="shared" si="24"/>
        <v>111.06990000000002</v>
      </c>
      <c r="J295" s="28" t="s">
        <v>636</v>
      </c>
    </row>
    <row r="296" spans="1:10" ht="24.95" customHeight="1" x14ac:dyDescent="0.25">
      <c r="A296" s="36" t="s">
        <v>53</v>
      </c>
      <c r="B296" s="36" t="s">
        <v>97</v>
      </c>
      <c r="C296" s="36" t="s">
        <v>637</v>
      </c>
      <c r="D296" s="3" t="s">
        <v>548</v>
      </c>
      <c r="E296" s="36" t="s">
        <v>59</v>
      </c>
      <c r="F296" s="37">
        <v>1.89</v>
      </c>
      <c r="G296" s="37">
        <v>88.62</v>
      </c>
      <c r="H296" s="37">
        <f t="shared" si="23"/>
        <v>110.09</v>
      </c>
      <c r="I296" s="37">
        <f t="shared" si="24"/>
        <v>208.0701</v>
      </c>
      <c r="J296" s="28" t="s">
        <v>638</v>
      </c>
    </row>
    <row r="297" spans="1:10" ht="24.95" customHeight="1" x14ac:dyDescent="0.25">
      <c r="A297" s="36" t="s">
        <v>53</v>
      </c>
      <c r="B297" s="36" t="s">
        <v>109</v>
      </c>
      <c r="C297" s="36" t="s">
        <v>639</v>
      </c>
      <c r="D297" s="3" t="s">
        <v>111</v>
      </c>
      <c r="E297" s="36" t="s">
        <v>16</v>
      </c>
      <c r="F297" s="37">
        <v>0.25</v>
      </c>
      <c r="G297" s="37">
        <v>1731.26</v>
      </c>
      <c r="H297" s="37">
        <f t="shared" si="23"/>
        <v>2150.7399999999998</v>
      </c>
      <c r="I297" s="37">
        <f t="shared" si="24"/>
        <v>537.68499999999995</v>
      </c>
      <c r="J297" s="28"/>
    </row>
    <row r="298" spans="1:10" ht="24.95" customHeight="1" x14ac:dyDescent="0.25">
      <c r="A298" s="38" t="s">
        <v>53</v>
      </c>
      <c r="B298" s="36" t="s">
        <v>105</v>
      </c>
      <c r="C298" s="36" t="s">
        <v>640</v>
      </c>
      <c r="D298" s="39" t="s">
        <v>107</v>
      </c>
      <c r="E298" s="36" t="s">
        <v>59</v>
      </c>
      <c r="F298" s="37">
        <v>5</v>
      </c>
      <c r="G298" s="37">
        <v>26.25</v>
      </c>
      <c r="H298" s="37">
        <f t="shared" si="23"/>
        <v>32.61</v>
      </c>
      <c r="I298" s="37">
        <f t="shared" si="24"/>
        <v>163.05000000000001</v>
      </c>
      <c r="J298" s="28" t="s">
        <v>641</v>
      </c>
    </row>
    <row r="299" spans="1:10" ht="24.95" customHeight="1" x14ac:dyDescent="0.25">
      <c r="A299" s="38" t="s">
        <v>53</v>
      </c>
      <c r="B299" s="36" t="s">
        <v>561</v>
      </c>
      <c r="C299" s="36" t="s">
        <v>642</v>
      </c>
      <c r="D299" s="39" t="s">
        <v>563</v>
      </c>
      <c r="E299" s="36" t="s">
        <v>59</v>
      </c>
      <c r="F299" s="37">
        <v>14.85</v>
      </c>
      <c r="G299" s="37">
        <v>274.64</v>
      </c>
      <c r="H299" s="37">
        <f t="shared" si="23"/>
        <v>341.19</v>
      </c>
      <c r="I299" s="37">
        <f t="shared" si="24"/>
        <v>5066.6714999999995</v>
      </c>
      <c r="J299" s="28"/>
    </row>
    <row r="300" spans="1:10" ht="24.95" customHeight="1" x14ac:dyDescent="0.25">
      <c r="A300" s="36" t="s">
        <v>53</v>
      </c>
      <c r="B300" s="36" t="s">
        <v>146</v>
      </c>
      <c r="C300" s="36" t="s">
        <v>643</v>
      </c>
      <c r="D300" s="3" t="s">
        <v>148</v>
      </c>
      <c r="E300" s="36" t="s">
        <v>59</v>
      </c>
      <c r="F300" s="37">
        <v>7.38</v>
      </c>
      <c r="G300" s="37">
        <v>482.68</v>
      </c>
      <c r="H300" s="37">
        <f t="shared" si="23"/>
        <v>599.63</v>
      </c>
      <c r="I300" s="37">
        <f t="shared" si="24"/>
        <v>4425.2694000000001</v>
      </c>
      <c r="J300" s="28" t="s">
        <v>644</v>
      </c>
    </row>
    <row r="301" spans="1:10" ht="24.95" customHeight="1" x14ac:dyDescent="0.25">
      <c r="A301" s="40" t="s">
        <v>53</v>
      </c>
      <c r="B301" s="36" t="s">
        <v>645</v>
      </c>
      <c r="C301" s="36" t="s">
        <v>646</v>
      </c>
      <c r="D301" s="3" t="s">
        <v>647</v>
      </c>
      <c r="E301" s="36" t="s">
        <v>153</v>
      </c>
      <c r="F301" s="37">
        <v>4</v>
      </c>
      <c r="G301" s="37">
        <v>324.66000000000003</v>
      </c>
      <c r="H301" s="37">
        <f t="shared" si="23"/>
        <v>403.33</v>
      </c>
      <c r="I301" s="37">
        <f t="shared" si="24"/>
        <v>1613.32</v>
      </c>
      <c r="J301" s="28"/>
    </row>
    <row r="302" spans="1:10" ht="24.95" customHeight="1" x14ac:dyDescent="0.25">
      <c r="A302" s="40" t="s">
        <v>53</v>
      </c>
      <c r="B302" s="36" t="s">
        <v>648</v>
      </c>
      <c r="C302" s="36" t="s">
        <v>649</v>
      </c>
      <c r="D302" s="3" t="s">
        <v>650</v>
      </c>
      <c r="E302" s="36" t="s">
        <v>35</v>
      </c>
      <c r="F302" s="37">
        <v>4</v>
      </c>
      <c r="G302" s="37">
        <v>63.68</v>
      </c>
      <c r="H302" s="37">
        <f t="shared" si="23"/>
        <v>79.11</v>
      </c>
      <c r="I302" s="37">
        <f t="shared" si="24"/>
        <v>316.44</v>
      </c>
      <c r="J302" s="28" t="s">
        <v>651</v>
      </c>
    </row>
    <row r="303" spans="1:10" ht="24.95" customHeight="1" x14ac:dyDescent="0.25">
      <c r="A303" s="40" t="s">
        <v>53</v>
      </c>
      <c r="B303" s="36" t="s">
        <v>652</v>
      </c>
      <c r="C303" s="36" t="s">
        <v>653</v>
      </c>
      <c r="D303" s="3" t="s">
        <v>654</v>
      </c>
      <c r="E303" s="36" t="s">
        <v>8</v>
      </c>
      <c r="F303" s="37">
        <v>4</v>
      </c>
      <c r="G303" s="37">
        <v>110.58</v>
      </c>
      <c r="H303" s="37">
        <f t="shared" si="23"/>
        <v>137.37</v>
      </c>
      <c r="I303" s="37">
        <f t="shared" si="24"/>
        <v>549.48</v>
      </c>
      <c r="J303" s="28"/>
    </row>
    <row r="304" spans="1:10" ht="24.95" customHeight="1" x14ac:dyDescent="0.25">
      <c r="A304" s="36" t="s">
        <v>53</v>
      </c>
      <c r="B304" s="36" t="s">
        <v>470</v>
      </c>
      <c r="C304" s="36" t="s">
        <v>655</v>
      </c>
      <c r="D304" s="39" t="s">
        <v>472</v>
      </c>
      <c r="E304" s="36" t="s">
        <v>8</v>
      </c>
      <c r="F304" s="37">
        <v>1</v>
      </c>
      <c r="G304" s="37">
        <v>84.69</v>
      </c>
      <c r="H304" s="37">
        <f t="shared" si="23"/>
        <v>105.21</v>
      </c>
      <c r="I304" s="37">
        <f t="shared" si="24"/>
        <v>105.21</v>
      </c>
      <c r="J304" s="28"/>
    </row>
    <row r="305" spans="1:10" ht="24.95" customHeight="1" x14ac:dyDescent="0.25">
      <c r="A305" s="40" t="s">
        <v>53</v>
      </c>
      <c r="B305" s="36" t="s">
        <v>656</v>
      </c>
      <c r="C305" s="36" t="s">
        <v>657</v>
      </c>
      <c r="D305" s="3" t="s">
        <v>658</v>
      </c>
      <c r="E305" s="36" t="s">
        <v>35</v>
      </c>
      <c r="F305" s="37">
        <v>4</v>
      </c>
      <c r="G305" s="37">
        <v>528.30999999999995</v>
      </c>
      <c r="H305" s="37">
        <f t="shared" si="23"/>
        <v>656.32</v>
      </c>
      <c r="I305" s="37">
        <f t="shared" si="24"/>
        <v>2625.28</v>
      </c>
      <c r="J305" s="28"/>
    </row>
    <row r="306" spans="1:10" ht="24.95" customHeight="1" x14ac:dyDescent="0.25">
      <c r="A306" s="36" t="s">
        <v>53</v>
      </c>
      <c r="B306" s="36" t="s">
        <v>238</v>
      </c>
      <c r="C306" s="36" t="s">
        <v>659</v>
      </c>
      <c r="D306" s="3" t="s">
        <v>261</v>
      </c>
      <c r="E306" s="36" t="s">
        <v>12</v>
      </c>
      <c r="F306" s="37">
        <v>50</v>
      </c>
      <c r="G306" s="37">
        <v>41.28</v>
      </c>
      <c r="H306" s="37">
        <f t="shared" si="23"/>
        <v>51.28</v>
      </c>
      <c r="I306" s="37">
        <f t="shared" si="24"/>
        <v>2564</v>
      </c>
      <c r="J306" s="28"/>
    </row>
    <row r="307" spans="1:10" ht="24.95" customHeight="1" x14ac:dyDescent="0.25">
      <c r="A307" s="40" t="s">
        <v>53</v>
      </c>
      <c r="B307" s="36" t="s">
        <v>660</v>
      </c>
      <c r="C307" s="36" t="s">
        <v>661</v>
      </c>
      <c r="D307" s="3" t="s">
        <v>662</v>
      </c>
      <c r="E307" s="36" t="s">
        <v>12</v>
      </c>
      <c r="F307" s="37">
        <v>150</v>
      </c>
      <c r="G307" s="37">
        <v>8.91</v>
      </c>
      <c r="H307" s="37">
        <f t="shared" si="23"/>
        <v>11.07</v>
      </c>
      <c r="I307" s="37">
        <f t="shared" si="24"/>
        <v>1660.5</v>
      </c>
      <c r="J307" s="28"/>
    </row>
    <row r="308" spans="1:10" ht="24.95" customHeight="1" x14ac:dyDescent="0.25">
      <c r="A308" s="36" t="s">
        <v>53</v>
      </c>
      <c r="B308" s="36" t="s">
        <v>289</v>
      </c>
      <c r="C308" s="36" t="s">
        <v>663</v>
      </c>
      <c r="D308" s="3" t="s">
        <v>291</v>
      </c>
      <c r="E308" s="36" t="s">
        <v>12</v>
      </c>
      <c r="F308" s="37">
        <v>12</v>
      </c>
      <c r="G308" s="37">
        <v>28.7</v>
      </c>
      <c r="H308" s="37">
        <f t="shared" si="23"/>
        <v>35.65</v>
      </c>
      <c r="I308" s="37">
        <f t="shared" si="24"/>
        <v>427.79999999999995</v>
      </c>
      <c r="J308" s="28"/>
    </row>
    <row r="309" spans="1:10" ht="24.95" customHeight="1" x14ac:dyDescent="0.25">
      <c r="A309" s="36" t="s">
        <v>53</v>
      </c>
      <c r="B309" s="36" t="s">
        <v>301</v>
      </c>
      <c r="C309" s="36" t="s">
        <v>664</v>
      </c>
      <c r="D309" s="3" t="s">
        <v>303</v>
      </c>
      <c r="E309" s="36" t="s">
        <v>12</v>
      </c>
      <c r="F309" s="37">
        <v>12</v>
      </c>
      <c r="G309" s="37">
        <v>100.91</v>
      </c>
      <c r="H309" s="37">
        <f t="shared" si="23"/>
        <v>125.36</v>
      </c>
      <c r="I309" s="37">
        <f t="shared" si="24"/>
        <v>1504.32</v>
      </c>
      <c r="J309" s="28"/>
    </row>
    <row r="310" spans="1:10" ht="24.95" customHeight="1" x14ac:dyDescent="0.25">
      <c r="A310" s="40" t="s">
        <v>53</v>
      </c>
      <c r="B310" s="36" t="s">
        <v>221</v>
      </c>
      <c r="C310" s="36" t="s">
        <v>665</v>
      </c>
      <c r="D310" s="3" t="s">
        <v>223</v>
      </c>
      <c r="E310" s="36" t="s">
        <v>8</v>
      </c>
      <c r="F310" s="37">
        <v>4</v>
      </c>
      <c r="G310" s="37">
        <v>114.67</v>
      </c>
      <c r="H310" s="37">
        <f t="shared" si="23"/>
        <v>142.44999999999999</v>
      </c>
      <c r="I310" s="37">
        <f t="shared" si="24"/>
        <v>569.79999999999995</v>
      </c>
      <c r="J310" s="28"/>
    </row>
    <row r="311" spans="1:10" ht="24.95" customHeight="1" x14ac:dyDescent="0.25">
      <c r="A311" s="36" t="s">
        <v>53</v>
      </c>
      <c r="B311" s="36" t="s">
        <v>307</v>
      </c>
      <c r="C311" s="36" t="s">
        <v>666</v>
      </c>
      <c r="D311" s="3" t="s">
        <v>309</v>
      </c>
      <c r="E311" s="36" t="s">
        <v>59</v>
      </c>
      <c r="F311" s="37">
        <v>176.12</v>
      </c>
      <c r="G311" s="37">
        <v>33.119999999999997</v>
      </c>
      <c r="H311" s="37">
        <f t="shared" si="23"/>
        <v>41.14</v>
      </c>
      <c r="I311" s="37">
        <f t="shared" si="24"/>
        <v>7245.5768000000007</v>
      </c>
      <c r="J311" s="28"/>
    </row>
    <row r="312" spans="1:10" ht="24.95" customHeight="1" x14ac:dyDescent="0.25">
      <c r="A312" s="106" t="s">
        <v>319</v>
      </c>
      <c r="B312" s="106"/>
      <c r="C312" s="106"/>
      <c r="D312" s="106"/>
      <c r="E312" s="106"/>
      <c r="F312" s="106"/>
      <c r="G312" s="106"/>
      <c r="H312" s="106">
        <f t="shared" si="23"/>
        <v>0</v>
      </c>
      <c r="I312" s="25">
        <f>SUM(I293:I311)</f>
        <v>30176.248599999999</v>
      </c>
      <c r="J312" s="28"/>
    </row>
    <row r="313" spans="1:10" ht="24.95" customHeight="1" x14ac:dyDescent="0.25">
      <c r="A313" s="50"/>
      <c r="B313" s="47"/>
      <c r="C313" s="1" t="s">
        <v>667</v>
      </c>
      <c r="D313" s="48" t="s">
        <v>668</v>
      </c>
      <c r="E313" s="47"/>
      <c r="F313" s="49"/>
      <c r="G313" s="49"/>
      <c r="H313" s="49"/>
      <c r="I313" s="49"/>
      <c r="J313" s="45"/>
    </row>
    <row r="314" spans="1:10" ht="24.95" customHeight="1" x14ac:dyDescent="0.25">
      <c r="A314" s="36" t="s">
        <v>43</v>
      </c>
      <c r="B314" s="36">
        <v>97625</v>
      </c>
      <c r="C314" s="36" t="s">
        <v>669</v>
      </c>
      <c r="D314" s="3" t="s">
        <v>45</v>
      </c>
      <c r="E314" s="36" t="s">
        <v>16</v>
      </c>
      <c r="F314" s="37">
        <v>2.65</v>
      </c>
      <c r="G314" s="37">
        <v>50.24</v>
      </c>
      <c r="H314" s="37">
        <f t="shared" ref="H314:H357" si="25">ROUND((($G314*$H$5)+$G314),2)</f>
        <v>62.41</v>
      </c>
      <c r="I314" s="37">
        <f t="shared" ref="I314:I356" si="26">F314*H314</f>
        <v>165.38649999999998</v>
      </c>
      <c r="J314" s="28"/>
    </row>
    <row r="315" spans="1:10" ht="24.95" customHeight="1" x14ac:dyDescent="0.25">
      <c r="A315" s="36" t="s">
        <v>53</v>
      </c>
      <c r="B315" s="36" t="s">
        <v>398</v>
      </c>
      <c r="C315" s="36" t="s">
        <v>670</v>
      </c>
      <c r="D315" s="39" t="s">
        <v>400</v>
      </c>
      <c r="E315" s="36" t="s">
        <v>8</v>
      </c>
      <c r="F315" s="37">
        <v>8</v>
      </c>
      <c r="G315" s="37">
        <v>7.04</v>
      </c>
      <c r="H315" s="37">
        <f t="shared" si="25"/>
        <v>8.75</v>
      </c>
      <c r="I315" s="37">
        <f t="shared" si="26"/>
        <v>70</v>
      </c>
      <c r="J315" s="28"/>
    </row>
    <row r="316" spans="1:10" ht="24.95" customHeight="1" x14ac:dyDescent="0.25">
      <c r="A316" s="36" t="s">
        <v>43</v>
      </c>
      <c r="B316" s="36">
        <v>97629</v>
      </c>
      <c r="C316" s="36" t="s">
        <v>671</v>
      </c>
      <c r="D316" s="3" t="s">
        <v>52</v>
      </c>
      <c r="E316" s="36" t="s">
        <v>16</v>
      </c>
      <c r="F316" s="37">
        <v>0.8</v>
      </c>
      <c r="G316" s="37">
        <v>93.23</v>
      </c>
      <c r="H316" s="37">
        <f t="shared" si="25"/>
        <v>115.82</v>
      </c>
      <c r="I316" s="37">
        <f t="shared" si="26"/>
        <v>92.656000000000006</v>
      </c>
      <c r="J316" s="28" t="s">
        <v>672</v>
      </c>
    </row>
    <row r="317" spans="1:10" ht="210.4" customHeight="1" x14ac:dyDescent="0.25">
      <c r="A317" s="36" t="s">
        <v>53</v>
      </c>
      <c r="B317" s="36" t="s">
        <v>120</v>
      </c>
      <c r="C317" s="36" t="s">
        <v>673</v>
      </c>
      <c r="D317" s="3" t="s">
        <v>122</v>
      </c>
      <c r="E317" s="36" t="s">
        <v>59</v>
      </c>
      <c r="F317" s="37">
        <v>5.6</v>
      </c>
      <c r="G317" s="37">
        <v>96.14</v>
      </c>
      <c r="H317" s="37">
        <f t="shared" si="25"/>
        <v>119.43</v>
      </c>
      <c r="I317" s="37">
        <f t="shared" si="26"/>
        <v>668.80799999999999</v>
      </c>
      <c r="J317" s="28" t="s">
        <v>674</v>
      </c>
    </row>
    <row r="318" spans="1:10" ht="24.95" customHeight="1" x14ac:dyDescent="0.25">
      <c r="A318" s="36" t="s">
        <v>53</v>
      </c>
      <c r="B318" s="36" t="s">
        <v>97</v>
      </c>
      <c r="C318" s="36" t="s">
        <v>675</v>
      </c>
      <c r="D318" s="3" t="s">
        <v>548</v>
      </c>
      <c r="E318" s="36" t="s">
        <v>59</v>
      </c>
      <c r="F318" s="37">
        <v>9.6</v>
      </c>
      <c r="G318" s="37">
        <v>88.62</v>
      </c>
      <c r="H318" s="37">
        <f t="shared" si="25"/>
        <v>110.09</v>
      </c>
      <c r="I318" s="37">
        <f t="shared" si="26"/>
        <v>1056.864</v>
      </c>
      <c r="J318" s="28"/>
    </row>
    <row r="319" spans="1:10" ht="24.95" customHeight="1" x14ac:dyDescent="0.25">
      <c r="A319" s="36" t="s">
        <v>53</v>
      </c>
      <c r="B319" s="36" t="s">
        <v>109</v>
      </c>
      <c r="C319" s="36" t="s">
        <v>676</v>
      </c>
      <c r="D319" s="3" t="s">
        <v>111</v>
      </c>
      <c r="E319" s="36" t="s">
        <v>16</v>
      </c>
      <c r="F319" s="37">
        <v>0.5</v>
      </c>
      <c r="G319" s="37">
        <v>1731.26</v>
      </c>
      <c r="H319" s="37">
        <f t="shared" si="25"/>
        <v>2150.7399999999998</v>
      </c>
      <c r="I319" s="37">
        <f t="shared" si="26"/>
        <v>1075.3699999999999</v>
      </c>
      <c r="J319" s="28"/>
    </row>
    <row r="320" spans="1:10" ht="24.95" customHeight="1" x14ac:dyDescent="0.25">
      <c r="A320" s="38" t="s">
        <v>53</v>
      </c>
      <c r="B320" s="36" t="s">
        <v>105</v>
      </c>
      <c r="C320" s="36" t="s">
        <v>677</v>
      </c>
      <c r="D320" s="39" t="s">
        <v>107</v>
      </c>
      <c r="E320" s="36" t="s">
        <v>59</v>
      </c>
      <c r="F320" s="37">
        <v>19.2</v>
      </c>
      <c r="G320" s="37">
        <v>26.25</v>
      </c>
      <c r="H320" s="37">
        <f t="shared" si="25"/>
        <v>32.61</v>
      </c>
      <c r="I320" s="37">
        <f t="shared" si="26"/>
        <v>626.11199999999997</v>
      </c>
      <c r="J320" s="28"/>
    </row>
    <row r="321" spans="1:10" ht="24.95" customHeight="1" x14ac:dyDescent="0.25">
      <c r="A321" s="38" t="s">
        <v>53</v>
      </c>
      <c r="B321" s="36" t="s">
        <v>561</v>
      </c>
      <c r="C321" s="36" t="s">
        <v>678</v>
      </c>
      <c r="D321" s="39" t="s">
        <v>563</v>
      </c>
      <c r="E321" s="36" t="s">
        <v>59</v>
      </c>
      <c r="F321" s="37">
        <v>8.01</v>
      </c>
      <c r="G321" s="37">
        <v>274.64</v>
      </c>
      <c r="H321" s="37">
        <f t="shared" si="25"/>
        <v>341.19</v>
      </c>
      <c r="I321" s="37">
        <f t="shared" si="26"/>
        <v>2732.9319</v>
      </c>
      <c r="J321" s="28" t="s">
        <v>679</v>
      </c>
    </row>
    <row r="322" spans="1:10" ht="32.1" customHeight="1" x14ac:dyDescent="0.25">
      <c r="A322" s="36" t="s">
        <v>53</v>
      </c>
      <c r="B322" s="36" t="s">
        <v>146</v>
      </c>
      <c r="C322" s="36" t="s">
        <v>680</v>
      </c>
      <c r="D322" s="3" t="s">
        <v>148</v>
      </c>
      <c r="E322" s="36" t="s">
        <v>59</v>
      </c>
      <c r="F322" s="37">
        <v>9.6300000000000008</v>
      </c>
      <c r="G322" s="37">
        <v>482.68</v>
      </c>
      <c r="H322" s="37">
        <f t="shared" si="25"/>
        <v>599.63</v>
      </c>
      <c r="I322" s="37">
        <f t="shared" si="26"/>
        <v>5774.4369000000006</v>
      </c>
      <c r="J322" s="28" t="s">
        <v>681</v>
      </c>
    </row>
    <row r="323" spans="1:10" ht="24.95" customHeight="1" x14ac:dyDescent="0.25">
      <c r="A323" s="40" t="s">
        <v>53</v>
      </c>
      <c r="B323" s="36" t="s">
        <v>645</v>
      </c>
      <c r="C323" s="36" t="s">
        <v>682</v>
      </c>
      <c r="D323" s="3" t="s">
        <v>647</v>
      </c>
      <c r="E323" s="36" t="s">
        <v>153</v>
      </c>
      <c r="F323" s="37">
        <v>4</v>
      </c>
      <c r="G323" s="37">
        <v>324.66000000000003</v>
      </c>
      <c r="H323" s="37">
        <f t="shared" si="25"/>
        <v>403.33</v>
      </c>
      <c r="I323" s="37">
        <f t="shared" si="26"/>
        <v>1613.32</v>
      </c>
      <c r="J323" s="28"/>
    </row>
    <row r="324" spans="1:10" ht="24.95" customHeight="1" x14ac:dyDescent="0.25">
      <c r="A324" s="40" t="s">
        <v>53</v>
      </c>
      <c r="B324" s="36" t="s">
        <v>648</v>
      </c>
      <c r="C324" s="36" t="s">
        <v>683</v>
      </c>
      <c r="D324" s="3" t="s">
        <v>650</v>
      </c>
      <c r="E324" s="36" t="s">
        <v>35</v>
      </c>
      <c r="F324" s="37">
        <v>4</v>
      </c>
      <c r="G324" s="37">
        <v>63.68</v>
      </c>
      <c r="H324" s="37">
        <f t="shared" si="25"/>
        <v>79.11</v>
      </c>
      <c r="I324" s="37">
        <f t="shared" si="26"/>
        <v>316.44</v>
      </c>
      <c r="J324" s="28"/>
    </row>
    <row r="325" spans="1:10" ht="24.95" customHeight="1" x14ac:dyDescent="0.25">
      <c r="A325" s="40" t="s">
        <v>53</v>
      </c>
      <c r="B325" s="36" t="s">
        <v>656</v>
      </c>
      <c r="C325" s="36" t="s">
        <v>684</v>
      </c>
      <c r="D325" s="3" t="s">
        <v>658</v>
      </c>
      <c r="E325" s="36" t="s">
        <v>35</v>
      </c>
      <c r="F325" s="37">
        <v>4</v>
      </c>
      <c r="G325" s="37">
        <v>528.30999999999995</v>
      </c>
      <c r="H325" s="37">
        <f t="shared" si="25"/>
        <v>656.32</v>
      </c>
      <c r="I325" s="37">
        <f t="shared" si="26"/>
        <v>2625.28</v>
      </c>
      <c r="J325" s="28"/>
    </row>
    <row r="326" spans="1:10" ht="24.95" customHeight="1" x14ac:dyDescent="0.25">
      <c r="A326" s="36" t="s">
        <v>53</v>
      </c>
      <c r="B326" s="36" t="s">
        <v>238</v>
      </c>
      <c r="C326" s="36" t="s">
        <v>685</v>
      </c>
      <c r="D326" s="3" t="s">
        <v>261</v>
      </c>
      <c r="E326" s="36" t="s">
        <v>12</v>
      </c>
      <c r="F326" s="37">
        <v>50</v>
      </c>
      <c r="G326" s="37">
        <v>41.28</v>
      </c>
      <c r="H326" s="37">
        <f t="shared" si="25"/>
        <v>51.28</v>
      </c>
      <c r="I326" s="37">
        <f t="shared" si="26"/>
        <v>2564</v>
      </c>
      <c r="J326" s="28"/>
    </row>
    <row r="327" spans="1:10" ht="24.95" customHeight="1" x14ac:dyDescent="0.25">
      <c r="A327" s="40" t="s">
        <v>53</v>
      </c>
      <c r="B327" s="36" t="s">
        <v>660</v>
      </c>
      <c r="C327" s="36" t="s">
        <v>686</v>
      </c>
      <c r="D327" s="3" t="s">
        <v>662</v>
      </c>
      <c r="E327" s="36" t="s">
        <v>12</v>
      </c>
      <c r="F327" s="37">
        <v>150</v>
      </c>
      <c r="G327" s="37">
        <v>8.91</v>
      </c>
      <c r="H327" s="37">
        <f t="shared" si="25"/>
        <v>11.07</v>
      </c>
      <c r="I327" s="37">
        <f t="shared" si="26"/>
        <v>1660.5</v>
      </c>
      <c r="J327" s="28"/>
    </row>
    <row r="328" spans="1:10" ht="24.95" customHeight="1" x14ac:dyDescent="0.25">
      <c r="A328" s="36" t="s">
        <v>53</v>
      </c>
      <c r="B328" s="36" t="s">
        <v>262</v>
      </c>
      <c r="C328" s="36" t="s">
        <v>687</v>
      </c>
      <c r="D328" s="3" t="s">
        <v>264</v>
      </c>
      <c r="E328" s="36" t="s">
        <v>12</v>
      </c>
      <c r="F328" s="37">
        <v>50</v>
      </c>
      <c r="G328" s="37">
        <v>3.37</v>
      </c>
      <c r="H328" s="37">
        <f t="shared" si="25"/>
        <v>4.1900000000000004</v>
      </c>
      <c r="I328" s="37">
        <f t="shared" si="26"/>
        <v>209.50000000000003</v>
      </c>
      <c r="J328" s="28"/>
    </row>
    <row r="329" spans="1:10" ht="24.95" customHeight="1" x14ac:dyDescent="0.25">
      <c r="A329" s="36" t="s">
        <v>53</v>
      </c>
      <c r="B329" s="36" t="s">
        <v>268</v>
      </c>
      <c r="C329" s="36" t="s">
        <v>688</v>
      </c>
      <c r="D329" s="3" t="s">
        <v>270</v>
      </c>
      <c r="E329" s="36" t="s">
        <v>153</v>
      </c>
      <c r="F329" s="37">
        <v>1</v>
      </c>
      <c r="G329" s="37">
        <v>25.42</v>
      </c>
      <c r="H329" s="37">
        <f t="shared" si="25"/>
        <v>31.58</v>
      </c>
      <c r="I329" s="37">
        <f t="shared" si="26"/>
        <v>31.58</v>
      </c>
      <c r="J329" s="28"/>
    </row>
    <row r="330" spans="1:10" ht="24.95" customHeight="1" x14ac:dyDescent="0.25">
      <c r="A330" s="36" t="s">
        <v>53</v>
      </c>
      <c r="B330" s="36" t="s">
        <v>271</v>
      </c>
      <c r="C330" s="36" t="s">
        <v>689</v>
      </c>
      <c r="D330" s="3" t="s">
        <v>273</v>
      </c>
      <c r="E330" s="36" t="s">
        <v>153</v>
      </c>
      <c r="F330" s="37">
        <v>1</v>
      </c>
      <c r="G330" s="37">
        <v>31.07</v>
      </c>
      <c r="H330" s="37">
        <f t="shared" si="25"/>
        <v>38.6</v>
      </c>
      <c r="I330" s="37">
        <f t="shared" si="26"/>
        <v>38.6</v>
      </c>
      <c r="J330" s="28"/>
    </row>
    <row r="331" spans="1:10" ht="24.95" customHeight="1" x14ac:dyDescent="0.25">
      <c r="A331" s="36" t="s">
        <v>53</v>
      </c>
      <c r="B331" s="36" t="s">
        <v>274</v>
      </c>
      <c r="C331" s="36" t="s">
        <v>690</v>
      </c>
      <c r="D331" s="3" t="s">
        <v>276</v>
      </c>
      <c r="E331" s="36" t="s">
        <v>153</v>
      </c>
      <c r="F331" s="37">
        <v>1</v>
      </c>
      <c r="G331" s="37">
        <v>25.54</v>
      </c>
      <c r="H331" s="37">
        <f t="shared" si="25"/>
        <v>31.73</v>
      </c>
      <c r="I331" s="37">
        <f t="shared" si="26"/>
        <v>31.73</v>
      </c>
      <c r="J331" s="28"/>
    </row>
    <row r="332" spans="1:10" ht="24.95" customHeight="1" x14ac:dyDescent="0.25">
      <c r="A332" s="36" t="s">
        <v>53</v>
      </c>
      <c r="B332" s="36" t="s">
        <v>280</v>
      </c>
      <c r="C332" s="36" t="s">
        <v>691</v>
      </c>
      <c r="D332" s="3" t="s">
        <v>282</v>
      </c>
      <c r="E332" s="36" t="s">
        <v>35</v>
      </c>
      <c r="F332" s="37">
        <v>1</v>
      </c>
      <c r="G332" s="37">
        <v>131.94</v>
      </c>
      <c r="H332" s="37">
        <f t="shared" si="25"/>
        <v>163.91</v>
      </c>
      <c r="I332" s="37">
        <f t="shared" si="26"/>
        <v>163.91</v>
      </c>
      <c r="J332" s="28"/>
    </row>
    <row r="333" spans="1:10" ht="24.95" customHeight="1" x14ac:dyDescent="0.25">
      <c r="A333" s="36" t="s">
        <v>53</v>
      </c>
      <c r="B333" s="36" t="s">
        <v>435</v>
      </c>
      <c r="C333" s="36" t="s">
        <v>692</v>
      </c>
      <c r="D333" s="3" t="s">
        <v>437</v>
      </c>
      <c r="E333" s="36" t="s">
        <v>35</v>
      </c>
      <c r="F333" s="37">
        <v>2</v>
      </c>
      <c r="G333" s="37">
        <v>22.93</v>
      </c>
      <c r="H333" s="37">
        <f t="shared" si="25"/>
        <v>28.49</v>
      </c>
      <c r="I333" s="37">
        <f t="shared" si="26"/>
        <v>56.98</v>
      </c>
      <c r="J333" s="28"/>
    </row>
    <row r="334" spans="1:10" ht="24.95" customHeight="1" x14ac:dyDescent="0.25">
      <c r="A334" s="36" t="s">
        <v>53</v>
      </c>
      <c r="B334" s="36" t="s">
        <v>289</v>
      </c>
      <c r="C334" s="36" t="s">
        <v>693</v>
      </c>
      <c r="D334" s="3" t="s">
        <v>291</v>
      </c>
      <c r="E334" s="36" t="s">
        <v>12</v>
      </c>
      <c r="F334" s="37">
        <v>12</v>
      </c>
      <c r="G334" s="37">
        <v>28.7</v>
      </c>
      <c r="H334" s="37">
        <f t="shared" si="25"/>
        <v>35.65</v>
      </c>
      <c r="I334" s="37">
        <f t="shared" si="26"/>
        <v>427.79999999999995</v>
      </c>
      <c r="J334" s="28"/>
    </row>
    <row r="335" spans="1:10" ht="24.95" customHeight="1" x14ac:dyDescent="0.25">
      <c r="A335" s="36" t="s">
        <v>53</v>
      </c>
      <c r="B335" s="36" t="s">
        <v>292</v>
      </c>
      <c r="C335" s="36" t="s">
        <v>694</v>
      </c>
      <c r="D335" s="3" t="s">
        <v>294</v>
      </c>
      <c r="E335" s="36" t="s">
        <v>12</v>
      </c>
      <c r="F335" s="37">
        <v>6</v>
      </c>
      <c r="G335" s="37">
        <v>44.3</v>
      </c>
      <c r="H335" s="37">
        <f t="shared" si="25"/>
        <v>55.03</v>
      </c>
      <c r="I335" s="37">
        <f t="shared" si="26"/>
        <v>330.18</v>
      </c>
      <c r="J335" s="28"/>
    </row>
    <row r="336" spans="1:10" ht="24.95" customHeight="1" x14ac:dyDescent="0.25">
      <c r="A336" s="36" t="s">
        <v>53</v>
      </c>
      <c r="B336" s="36" t="s">
        <v>295</v>
      </c>
      <c r="C336" s="36" t="s">
        <v>695</v>
      </c>
      <c r="D336" s="3" t="s">
        <v>297</v>
      </c>
      <c r="E336" s="36" t="s">
        <v>12</v>
      </c>
      <c r="F336" s="37">
        <v>12</v>
      </c>
      <c r="G336" s="37">
        <v>47.24</v>
      </c>
      <c r="H336" s="37">
        <f t="shared" si="25"/>
        <v>58.69</v>
      </c>
      <c r="I336" s="37">
        <f t="shared" si="26"/>
        <v>704.28</v>
      </c>
      <c r="J336" s="28"/>
    </row>
    <row r="337" spans="1:10" ht="24.95" customHeight="1" x14ac:dyDescent="0.25">
      <c r="A337" s="36" t="s">
        <v>53</v>
      </c>
      <c r="B337" s="36" t="s">
        <v>298</v>
      </c>
      <c r="C337" s="36" t="s">
        <v>696</v>
      </c>
      <c r="D337" s="3" t="s">
        <v>300</v>
      </c>
      <c r="E337" s="36" t="s">
        <v>12</v>
      </c>
      <c r="F337" s="37">
        <v>36</v>
      </c>
      <c r="G337" s="37">
        <v>47.53</v>
      </c>
      <c r="H337" s="37">
        <f t="shared" si="25"/>
        <v>59.05</v>
      </c>
      <c r="I337" s="37">
        <f t="shared" si="26"/>
        <v>2125.7999999999997</v>
      </c>
      <c r="J337" s="28"/>
    </row>
    <row r="338" spans="1:10" ht="24.95" customHeight="1" x14ac:dyDescent="0.25">
      <c r="A338" s="36" t="s">
        <v>53</v>
      </c>
      <c r="B338" s="36" t="s">
        <v>301</v>
      </c>
      <c r="C338" s="36" t="s">
        <v>697</v>
      </c>
      <c r="D338" s="3" t="s">
        <v>303</v>
      </c>
      <c r="E338" s="36" t="s">
        <v>12</v>
      </c>
      <c r="F338" s="37">
        <v>36</v>
      </c>
      <c r="G338" s="37">
        <v>100.91</v>
      </c>
      <c r="H338" s="37">
        <f t="shared" si="25"/>
        <v>125.36</v>
      </c>
      <c r="I338" s="37">
        <f t="shared" si="26"/>
        <v>4512.96</v>
      </c>
      <c r="J338" s="28"/>
    </row>
    <row r="339" spans="1:10" ht="24.95" customHeight="1" x14ac:dyDescent="0.25">
      <c r="A339" s="36" t="s">
        <v>53</v>
      </c>
      <c r="B339" s="36" t="s">
        <v>304</v>
      </c>
      <c r="C339" s="36" t="s">
        <v>698</v>
      </c>
      <c r="D339" s="3" t="s">
        <v>306</v>
      </c>
      <c r="E339" s="36" t="s">
        <v>12</v>
      </c>
      <c r="F339" s="37">
        <v>12</v>
      </c>
      <c r="G339" s="37">
        <v>40.130000000000003</v>
      </c>
      <c r="H339" s="37">
        <f t="shared" si="25"/>
        <v>49.85</v>
      </c>
      <c r="I339" s="37">
        <f t="shared" si="26"/>
        <v>598.20000000000005</v>
      </c>
      <c r="J339" s="28"/>
    </row>
    <row r="340" spans="1:10" ht="24.95" customHeight="1" x14ac:dyDescent="0.25">
      <c r="A340" s="36" t="s">
        <v>43</v>
      </c>
      <c r="B340" s="36">
        <v>86888</v>
      </c>
      <c r="C340" s="36" t="s">
        <v>699</v>
      </c>
      <c r="D340" s="3" t="s">
        <v>172</v>
      </c>
      <c r="E340" s="36" t="s">
        <v>153</v>
      </c>
      <c r="F340" s="37">
        <v>2</v>
      </c>
      <c r="G340" s="37">
        <v>468.93</v>
      </c>
      <c r="H340" s="37">
        <f t="shared" si="25"/>
        <v>582.54999999999995</v>
      </c>
      <c r="I340" s="37">
        <f t="shared" si="26"/>
        <v>1165.0999999999999</v>
      </c>
      <c r="J340" s="28"/>
    </row>
    <row r="341" spans="1:10" ht="24.95" customHeight="1" x14ac:dyDescent="0.25">
      <c r="A341" s="38" t="s">
        <v>53</v>
      </c>
      <c r="B341" s="36" t="s">
        <v>565</v>
      </c>
      <c r="C341" s="36" t="s">
        <v>700</v>
      </c>
      <c r="D341" s="39" t="s">
        <v>567</v>
      </c>
      <c r="E341" s="36" t="s">
        <v>35</v>
      </c>
      <c r="F341" s="37">
        <v>2</v>
      </c>
      <c r="G341" s="37">
        <v>129.33000000000001</v>
      </c>
      <c r="H341" s="37">
        <f t="shared" si="25"/>
        <v>160.66999999999999</v>
      </c>
      <c r="I341" s="37">
        <f t="shared" si="26"/>
        <v>321.33999999999997</v>
      </c>
      <c r="J341" s="28"/>
    </row>
    <row r="342" spans="1:10" ht="24.95" customHeight="1" x14ac:dyDescent="0.25">
      <c r="A342" s="36" t="s">
        <v>53</v>
      </c>
      <c r="B342" s="36" t="s">
        <v>167</v>
      </c>
      <c r="C342" s="36" t="s">
        <v>701</v>
      </c>
      <c r="D342" s="3" t="s">
        <v>169</v>
      </c>
      <c r="E342" s="36" t="s">
        <v>59</v>
      </c>
      <c r="F342" s="37">
        <v>0.75</v>
      </c>
      <c r="G342" s="37">
        <v>928.44</v>
      </c>
      <c r="H342" s="37">
        <f t="shared" si="25"/>
        <v>1153.4000000000001</v>
      </c>
      <c r="I342" s="37">
        <f t="shared" si="26"/>
        <v>865.05000000000007</v>
      </c>
      <c r="J342" s="28"/>
    </row>
    <row r="343" spans="1:10" ht="24.95" customHeight="1" x14ac:dyDescent="0.25">
      <c r="A343" s="36" t="s">
        <v>53</v>
      </c>
      <c r="B343" s="36" t="s">
        <v>176</v>
      </c>
      <c r="C343" s="36" t="s">
        <v>702</v>
      </c>
      <c r="D343" s="3" t="s">
        <v>178</v>
      </c>
      <c r="E343" s="36" t="s">
        <v>35</v>
      </c>
      <c r="F343" s="37">
        <v>2</v>
      </c>
      <c r="G343" s="37">
        <v>74.58</v>
      </c>
      <c r="H343" s="37">
        <f t="shared" si="25"/>
        <v>92.65</v>
      </c>
      <c r="I343" s="37">
        <f t="shared" si="26"/>
        <v>185.3</v>
      </c>
      <c r="J343" s="28"/>
    </row>
    <row r="344" spans="1:10" ht="24.95" customHeight="1" x14ac:dyDescent="0.25">
      <c r="A344" s="36" t="s">
        <v>53</v>
      </c>
      <c r="B344" s="36" t="s">
        <v>179</v>
      </c>
      <c r="C344" s="36" t="s">
        <v>703</v>
      </c>
      <c r="D344" s="3" t="s">
        <v>181</v>
      </c>
      <c r="E344" s="36" t="s">
        <v>35</v>
      </c>
      <c r="F344" s="37">
        <v>1</v>
      </c>
      <c r="G344" s="37">
        <v>75.790000000000006</v>
      </c>
      <c r="H344" s="37">
        <f t="shared" si="25"/>
        <v>94.15</v>
      </c>
      <c r="I344" s="37">
        <f t="shared" si="26"/>
        <v>94.15</v>
      </c>
      <c r="J344" s="28"/>
    </row>
    <row r="345" spans="1:10" ht="24.95" customHeight="1" x14ac:dyDescent="0.25">
      <c r="A345" s="36" t="s">
        <v>53</v>
      </c>
      <c r="B345" s="36" t="s">
        <v>182</v>
      </c>
      <c r="C345" s="36" t="s">
        <v>704</v>
      </c>
      <c r="D345" s="3" t="s">
        <v>184</v>
      </c>
      <c r="E345" s="36" t="s">
        <v>35</v>
      </c>
      <c r="F345" s="37">
        <v>1</v>
      </c>
      <c r="G345" s="37">
        <v>57.22</v>
      </c>
      <c r="H345" s="37">
        <f t="shared" si="25"/>
        <v>71.08</v>
      </c>
      <c r="I345" s="37">
        <f t="shared" si="26"/>
        <v>71.08</v>
      </c>
      <c r="J345" s="28"/>
    </row>
    <row r="346" spans="1:10" ht="24.95" customHeight="1" x14ac:dyDescent="0.25">
      <c r="A346" s="36" t="s">
        <v>53</v>
      </c>
      <c r="B346" s="36" t="s">
        <v>185</v>
      </c>
      <c r="C346" s="36" t="s">
        <v>705</v>
      </c>
      <c r="D346" s="3" t="s">
        <v>187</v>
      </c>
      <c r="E346" s="36" t="s">
        <v>35</v>
      </c>
      <c r="F346" s="37">
        <v>2</v>
      </c>
      <c r="G346" s="37">
        <v>204.55</v>
      </c>
      <c r="H346" s="37">
        <f t="shared" si="25"/>
        <v>254.11</v>
      </c>
      <c r="I346" s="37">
        <f t="shared" si="26"/>
        <v>508.22</v>
      </c>
      <c r="J346" s="28"/>
    </row>
    <row r="347" spans="1:10" ht="24.95" customHeight="1" x14ac:dyDescent="0.25">
      <c r="A347" s="36" t="s">
        <v>53</v>
      </c>
      <c r="B347" s="36" t="s">
        <v>204</v>
      </c>
      <c r="C347" s="36" t="s">
        <v>706</v>
      </c>
      <c r="D347" s="3" t="s">
        <v>206</v>
      </c>
      <c r="E347" s="36" t="s">
        <v>35</v>
      </c>
      <c r="F347" s="37">
        <v>2</v>
      </c>
      <c r="G347" s="37">
        <v>27.07</v>
      </c>
      <c r="H347" s="37">
        <f t="shared" si="25"/>
        <v>33.630000000000003</v>
      </c>
      <c r="I347" s="37">
        <f t="shared" si="26"/>
        <v>67.260000000000005</v>
      </c>
      <c r="J347" s="28"/>
    </row>
    <row r="348" spans="1:10" ht="24.95" customHeight="1" x14ac:dyDescent="0.25">
      <c r="A348" s="36" t="s">
        <v>53</v>
      </c>
      <c r="B348" s="36" t="s">
        <v>208</v>
      </c>
      <c r="C348" s="36" t="s">
        <v>707</v>
      </c>
      <c r="D348" s="3" t="s">
        <v>210</v>
      </c>
      <c r="E348" s="36" t="s">
        <v>35</v>
      </c>
      <c r="F348" s="37">
        <v>4</v>
      </c>
      <c r="G348" s="37">
        <v>34.32</v>
      </c>
      <c r="H348" s="37">
        <f t="shared" si="25"/>
        <v>42.64</v>
      </c>
      <c r="I348" s="37">
        <f t="shared" si="26"/>
        <v>170.56</v>
      </c>
      <c r="J348" s="28"/>
    </row>
    <row r="349" spans="1:10" ht="24.95" customHeight="1" x14ac:dyDescent="0.25">
      <c r="A349" s="36" t="s">
        <v>53</v>
      </c>
      <c r="B349" s="36" t="s">
        <v>211</v>
      </c>
      <c r="C349" s="36" t="s">
        <v>708</v>
      </c>
      <c r="D349" s="3" t="s">
        <v>213</v>
      </c>
      <c r="E349" s="36" t="s">
        <v>35</v>
      </c>
      <c r="F349" s="37">
        <v>2</v>
      </c>
      <c r="G349" s="37">
        <v>45.7</v>
      </c>
      <c r="H349" s="37">
        <f t="shared" si="25"/>
        <v>56.77</v>
      </c>
      <c r="I349" s="37">
        <f t="shared" si="26"/>
        <v>113.54</v>
      </c>
      <c r="J349" s="28"/>
    </row>
    <row r="350" spans="1:10" ht="24.95" customHeight="1" x14ac:dyDescent="0.25">
      <c r="A350" s="36" t="s">
        <v>53</v>
      </c>
      <c r="B350" s="36" t="s">
        <v>215</v>
      </c>
      <c r="C350" s="36" t="s">
        <v>709</v>
      </c>
      <c r="D350" s="3" t="s">
        <v>217</v>
      </c>
      <c r="E350" s="36" t="s">
        <v>35</v>
      </c>
      <c r="F350" s="37">
        <v>2</v>
      </c>
      <c r="G350" s="37">
        <v>15.7</v>
      </c>
      <c r="H350" s="37">
        <f t="shared" si="25"/>
        <v>19.5</v>
      </c>
      <c r="I350" s="37">
        <f t="shared" si="26"/>
        <v>39</v>
      </c>
      <c r="J350" s="28"/>
    </row>
    <row r="351" spans="1:10" ht="24.95" customHeight="1" x14ac:dyDescent="0.25">
      <c r="A351" s="36" t="s">
        <v>53</v>
      </c>
      <c r="B351" s="36" t="s">
        <v>218</v>
      </c>
      <c r="C351" s="36" t="s">
        <v>710</v>
      </c>
      <c r="D351" s="3" t="s">
        <v>220</v>
      </c>
      <c r="E351" s="36" t="s">
        <v>35</v>
      </c>
      <c r="F351" s="37">
        <v>2</v>
      </c>
      <c r="G351" s="37">
        <v>7.09</v>
      </c>
      <c r="H351" s="37">
        <f t="shared" si="25"/>
        <v>8.81</v>
      </c>
      <c r="I351" s="37">
        <f t="shared" si="26"/>
        <v>17.62</v>
      </c>
      <c r="J351" s="28"/>
    </row>
    <row r="352" spans="1:10" ht="24.95" customHeight="1" x14ac:dyDescent="0.25">
      <c r="A352" s="36" t="s">
        <v>53</v>
      </c>
      <c r="B352" s="36" t="s">
        <v>470</v>
      </c>
      <c r="C352" s="36" t="s">
        <v>711</v>
      </c>
      <c r="D352" s="39" t="s">
        <v>472</v>
      </c>
      <c r="E352" s="36" t="s">
        <v>8</v>
      </c>
      <c r="F352" s="37">
        <v>2</v>
      </c>
      <c r="G352" s="37">
        <v>84.69</v>
      </c>
      <c r="H352" s="37">
        <f t="shared" si="25"/>
        <v>105.21</v>
      </c>
      <c r="I352" s="37">
        <f t="shared" si="26"/>
        <v>210.42</v>
      </c>
      <c r="J352" s="28"/>
    </row>
    <row r="353" spans="1:10" ht="24.95" customHeight="1" x14ac:dyDescent="0.25">
      <c r="A353" s="36" t="s">
        <v>53</v>
      </c>
      <c r="B353" s="36" t="s">
        <v>712</v>
      </c>
      <c r="C353" s="36" t="s">
        <v>713</v>
      </c>
      <c r="D353" s="39" t="s">
        <v>714</v>
      </c>
      <c r="E353" s="36" t="s">
        <v>8</v>
      </c>
      <c r="F353" s="37">
        <v>1</v>
      </c>
      <c r="G353" s="37">
        <v>102.99</v>
      </c>
      <c r="H353" s="37">
        <f t="shared" si="25"/>
        <v>127.94</v>
      </c>
      <c r="I353" s="37">
        <f t="shared" si="26"/>
        <v>127.94</v>
      </c>
      <c r="J353" s="28"/>
    </row>
    <row r="354" spans="1:10" ht="24.95" customHeight="1" x14ac:dyDescent="0.25">
      <c r="A354" s="40" t="s">
        <v>53</v>
      </c>
      <c r="B354" s="36" t="s">
        <v>652</v>
      </c>
      <c r="C354" s="36" t="s">
        <v>715</v>
      </c>
      <c r="D354" s="3" t="s">
        <v>654</v>
      </c>
      <c r="E354" s="36" t="s">
        <v>8</v>
      </c>
      <c r="F354" s="37">
        <v>2</v>
      </c>
      <c r="G354" s="37">
        <v>110.58</v>
      </c>
      <c r="H354" s="37">
        <f t="shared" si="25"/>
        <v>137.37</v>
      </c>
      <c r="I354" s="37">
        <f t="shared" si="26"/>
        <v>274.74</v>
      </c>
      <c r="J354" s="28"/>
    </row>
    <row r="355" spans="1:10" ht="24.95" customHeight="1" x14ac:dyDescent="0.25">
      <c r="A355" s="40" t="s">
        <v>53</v>
      </c>
      <c r="B355" s="36" t="s">
        <v>221</v>
      </c>
      <c r="C355" s="36" t="s">
        <v>716</v>
      </c>
      <c r="D355" s="3" t="s">
        <v>223</v>
      </c>
      <c r="E355" s="36" t="s">
        <v>8</v>
      </c>
      <c r="F355" s="37">
        <v>3</v>
      </c>
      <c r="G355" s="37">
        <v>114.67</v>
      </c>
      <c r="H355" s="37">
        <f t="shared" si="25"/>
        <v>142.44999999999999</v>
      </c>
      <c r="I355" s="37">
        <f t="shared" si="26"/>
        <v>427.34999999999997</v>
      </c>
      <c r="J355" s="28"/>
    </row>
    <row r="356" spans="1:10" ht="24.95" customHeight="1" x14ac:dyDescent="0.25">
      <c r="A356" s="36" t="s">
        <v>53</v>
      </c>
      <c r="B356" s="36" t="s">
        <v>307</v>
      </c>
      <c r="C356" s="36" t="s">
        <v>717</v>
      </c>
      <c r="D356" s="3" t="s">
        <v>309</v>
      </c>
      <c r="E356" s="36" t="s">
        <v>59</v>
      </c>
      <c r="F356" s="37">
        <v>36.85</v>
      </c>
      <c r="G356" s="37">
        <v>33.119999999999997</v>
      </c>
      <c r="H356" s="37">
        <f t="shared" si="25"/>
        <v>41.14</v>
      </c>
      <c r="I356" s="37">
        <f t="shared" si="26"/>
        <v>1516.009</v>
      </c>
      <c r="J356" s="28" t="s">
        <v>718</v>
      </c>
    </row>
    <row r="357" spans="1:10" ht="24.95" customHeight="1" x14ac:dyDescent="0.25">
      <c r="A357" s="104" t="s">
        <v>319</v>
      </c>
      <c r="B357" s="104"/>
      <c r="C357" s="104"/>
      <c r="D357" s="104"/>
      <c r="E357" s="104"/>
      <c r="F357" s="104"/>
      <c r="G357" s="104"/>
      <c r="H357" s="104">
        <f t="shared" si="25"/>
        <v>0</v>
      </c>
      <c r="I357" s="25">
        <f>SUM(I314:I356)</f>
        <v>36448.304299999996</v>
      </c>
      <c r="J357" s="28"/>
    </row>
    <row r="358" spans="1:10" ht="24.95" customHeight="1" x14ac:dyDescent="0.25">
      <c r="A358" s="51"/>
      <c r="B358" s="51"/>
      <c r="C358" s="51" t="s">
        <v>719</v>
      </c>
      <c r="D358" s="52" t="s">
        <v>720</v>
      </c>
      <c r="E358" s="51"/>
      <c r="F358" s="51"/>
      <c r="G358" s="51"/>
      <c r="H358" s="49"/>
      <c r="I358" s="49"/>
      <c r="J358" s="45"/>
    </row>
    <row r="359" spans="1:10" ht="24.95" customHeight="1" x14ac:dyDescent="0.25">
      <c r="A359" s="36" t="s">
        <v>43</v>
      </c>
      <c r="B359" s="36">
        <v>97625</v>
      </c>
      <c r="C359" s="36" t="s">
        <v>721</v>
      </c>
      <c r="D359" s="3" t="s">
        <v>45</v>
      </c>
      <c r="E359" s="36" t="s">
        <v>16</v>
      </c>
      <c r="F359" s="37">
        <v>4</v>
      </c>
      <c r="G359" s="37">
        <v>50.24</v>
      </c>
      <c r="H359" s="37">
        <f t="shared" ref="H359:H399" si="27">ROUND((($G359*$H$5)+$G359),2)</f>
        <v>62.41</v>
      </c>
      <c r="I359" s="37">
        <f t="shared" ref="I359:I398" si="28">F359*H359</f>
        <v>249.64</v>
      </c>
      <c r="J359" s="28"/>
    </row>
    <row r="360" spans="1:10" ht="24.95" customHeight="1" x14ac:dyDescent="0.25">
      <c r="A360" s="36" t="s">
        <v>43</v>
      </c>
      <c r="B360" s="36">
        <v>97629</v>
      </c>
      <c r="C360" s="36" t="s">
        <v>722</v>
      </c>
      <c r="D360" s="3" t="s">
        <v>52</v>
      </c>
      <c r="E360" s="36" t="s">
        <v>16</v>
      </c>
      <c r="F360" s="37">
        <v>0.8</v>
      </c>
      <c r="G360" s="37">
        <v>93.23</v>
      </c>
      <c r="H360" s="37">
        <f t="shared" si="27"/>
        <v>115.82</v>
      </c>
      <c r="I360" s="37">
        <f t="shared" si="28"/>
        <v>92.656000000000006</v>
      </c>
      <c r="J360" s="28"/>
    </row>
    <row r="361" spans="1:10" ht="24.95" customHeight="1" x14ac:dyDescent="0.25">
      <c r="A361" s="36" t="s">
        <v>43</v>
      </c>
      <c r="B361" s="36">
        <v>97644</v>
      </c>
      <c r="C361" s="36" t="s">
        <v>723</v>
      </c>
      <c r="D361" s="3" t="s">
        <v>58</v>
      </c>
      <c r="E361" s="36" t="s">
        <v>59</v>
      </c>
      <c r="F361" s="37">
        <v>6.72</v>
      </c>
      <c r="G361" s="37">
        <v>11.4</v>
      </c>
      <c r="H361" s="37">
        <f t="shared" si="27"/>
        <v>14.16</v>
      </c>
      <c r="I361" s="37">
        <f t="shared" si="28"/>
        <v>95.155199999999994</v>
      </c>
      <c r="J361" s="28"/>
    </row>
    <row r="362" spans="1:10" ht="24.95" customHeight="1" x14ac:dyDescent="0.25">
      <c r="A362" s="36" t="s">
        <v>53</v>
      </c>
      <c r="B362" s="36" t="s">
        <v>395</v>
      </c>
      <c r="C362" s="36" t="s">
        <v>724</v>
      </c>
      <c r="D362" s="39" t="s">
        <v>397</v>
      </c>
      <c r="E362" s="36" t="s">
        <v>35</v>
      </c>
      <c r="F362" s="37">
        <v>2</v>
      </c>
      <c r="G362" s="37">
        <v>40.619999999999997</v>
      </c>
      <c r="H362" s="37">
        <f t="shared" si="27"/>
        <v>50.46</v>
      </c>
      <c r="I362" s="37">
        <f t="shared" si="28"/>
        <v>100.92</v>
      </c>
      <c r="J362" s="28"/>
    </row>
    <row r="363" spans="1:10" ht="24.95" customHeight="1" x14ac:dyDescent="0.25">
      <c r="A363" s="36" t="s">
        <v>53</v>
      </c>
      <c r="B363" s="36" t="s">
        <v>401</v>
      </c>
      <c r="C363" s="36" t="s">
        <v>725</v>
      </c>
      <c r="D363" s="39" t="s">
        <v>403</v>
      </c>
      <c r="E363" s="36" t="s">
        <v>35</v>
      </c>
      <c r="F363" s="37">
        <v>3</v>
      </c>
      <c r="G363" s="37">
        <v>51.93</v>
      </c>
      <c r="H363" s="37">
        <f t="shared" si="27"/>
        <v>64.510000000000005</v>
      </c>
      <c r="I363" s="37">
        <f t="shared" si="28"/>
        <v>193.53000000000003</v>
      </c>
      <c r="J363" s="28"/>
    </row>
    <row r="364" spans="1:10" ht="24.95" customHeight="1" x14ac:dyDescent="0.25">
      <c r="A364" s="36" t="s">
        <v>53</v>
      </c>
      <c r="B364" s="36" t="s">
        <v>339</v>
      </c>
      <c r="C364" s="36" t="s">
        <v>726</v>
      </c>
      <c r="D364" s="3" t="s">
        <v>341</v>
      </c>
      <c r="E364" s="36" t="s">
        <v>59</v>
      </c>
      <c r="F364" s="37">
        <v>0.72</v>
      </c>
      <c r="G364" s="37">
        <v>57.65</v>
      </c>
      <c r="H364" s="37">
        <f t="shared" si="27"/>
        <v>71.62</v>
      </c>
      <c r="I364" s="37">
        <f t="shared" si="28"/>
        <v>51.566400000000002</v>
      </c>
      <c r="J364" s="28"/>
    </row>
    <row r="365" spans="1:10" ht="24.95" customHeight="1" x14ac:dyDescent="0.25">
      <c r="A365" s="36" t="s">
        <v>43</v>
      </c>
      <c r="B365" s="36">
        <v>87257</v>
      </c>
      <c r="C365" s="36" t="s">
        <v>727</v>
      </c>
      <c r="D365" s="3" t="s">
        <v>116</v>
      </c>
      <c r="E365" s="36" t="s">
        <v>59</v>
      </c>
      <c r="F365" s="37">
        <v>5.8</v>
      </c>
      <c r="G365" s="37">
        <v>59</v>
      </c>
      <c r="H365" s="37">
        <f t="shared" si="27"/>
        <v>73.3</v>
      </c>
      <c r="I365" s="37">
        <f t="shared" si="28"/>
        <v>425.14</v>
      </c>
      <c r="J365" s="28"/>
    </row>
    <row r="366" spans="1:10" ht="24.95" customHeight="1" x14ac:dyDescent="0.25">
      <c r="A366" s="36" t="s">
        <v>43</v>
      </c>
      <c r="B366" s="36">
        <v>88650</v>
      </c>
      <c r="C366" s="36" t="s">
        <v>728</v>
      </c>
      <c r="D366" s="3" t="s">
        <v>119</v>
      </c>
      <c r="E366" s="36" t="s">
        <v>12</v>
      </c>
      <c r="F366" s="37">
        <v>13.8</v>
      </c>
      <c r="G366" s="37">
        <v>11.19</v>
      </c>
      <c r="H366" s="37">
        <f t="shared" si="27"/>
        <v>13.9</v>
      </c>
      <c r="I366" s="37">
        <f t="shared" si="28"/>
        <v>191.82000000000002</v>
      </c>
      <c r="J366" s="28"/>
    </row>
    <row r="367" spans="1:10" ht="41.1" customHeight="1" x14ac:dyDescent="0.25">
      <c r="A367" s="36" t="s">
        <v>53</v>
      </c>
      <c r="B367" s="36" t="s">
        <v>97</v>
      </c>
      <c r="C367" s="36" t="s">
        <v>729</v>
      </c>
      <c r="D367" s="3" t="s">
        <v>99</v>
      </c>
      <c r="E367" s="36" t="s">
        <v>59</v>
      </c>
      <c r="F367" s="37">
        <f>1.98*2</f>
        <v>3.96</v>
      </c>
      <c r="G367" s="37">
        <v>88.62</v>
      </c>
      <c r="H367" s="37">
        <f t="shared" si="27"/>
        <v>110.09</v>
      </c>
      <c r="I367" s="37">
        <f t="shared" si="28"/>
        <v>435.95640000000003</v>
      </c>
      <c r="J367" s="28"/>
    </row>
    <row r="368" spans="1:10" ht="24.95" customHeight="1" x14ac:dyDescent="0.25">
      <c r="A368" s="36" t="s">
        <v>53</v>
      </c>
      <c r="B368" s="36" t="s">
        <v>101</v>
      </c>
      <c r="C368" s="36" t="s">
        <v>730</v>
      </c>
      <c r="D368" s="3" t="s">
        <v>103</v>
      </c>
      <c r="E368" s="36" t="s">
        <v>59</v>
      </c>
      <c r="F368" s="37">
        <v>20</v>
      </c>
      <c r="G368" s="37">
        <v>73.510000000000005</v>
      </c>
      <c r="H368" s="37">
        <f t="shared" si="27"/>
        <v>91.32</v>
      </c>
      <c r="I368" s="37">
        <f t="shared" si="28"/>
        <v>1826.3999999999999</v>
      </c>
      <c r="J368" s="28" t="s">
        <v>731</v>
      </c>
    </row>
    <row r="369" spans="1:10" ht="24.95" customHeight="1" x14ac:dyDescent="0.25">
      <c r="A369" s="36" t="s">
        <v>53</v>
      </c>
      <c r="B369" s="36" t="s">
        <v>109</v>
      </c>
      <c r="C369" s="36" t="s">
        <v>732</v>
      </c>
      <c r="D369" s="3" t="s">
        <v>111</v>
      </c>
      <c r="E369" s="36" t="s">
        <v>16</v>
      </c>
      <c r="F369" s="37">
        <v>0.25</v>
      </c>
      <c r="G369" s="37">
        <v>1731.26</v>
      </c>
      <c r="H369" s="37">
        <f t="shared" si="27"/>
        <v>2150.7399999999998</v>
      </c>
      <c r="I369" s="37">
        <f t="shared" si="28"/>
        <v>537.68499999999995</v>
      </c>
      <c r="J369" s="28"/>
    </row>
    <row r="370" spans="1:10" ht="24.95" customHeight="1" x14ac:dyDescent="0.25">
      <c r="A370" s="38" t="s">
        <v>53</v>
      </c>
      <c r="B370" s="36" t="s">
        <v>105</v>
      </c>
      <c r="C370" s="36" t="s">
        <v>733</v>
      </c>
      <c r="D370" s="39" t="s">
        <v>107</v>
      </c>
      <c r="E370" s="36" t="s">
        <v>59</v>
      </c>
      <c r="F370" s="37">
        <f>4+15</f>
        <v>19</v>
      </c>
      <c r="G370" s="37">
        <v>26.25</v>
      </c>
      <c r="H370" s="37">
        <f t="shared" si="27"/>
        <v>32.61</v>
      </c>
      <c r="I370" s="37">
        <f t="shared" si="28"/>
        <v>619.59</v>
      </c>
      <c r="J370" s="28" t="s">
        <v>734</v>
      </c>
    </row>
    <row r="371" spans="1:10" ht="196.35" customHeight="1" x14ac:dyDescent="0.25">
      <c r="A371" s="36" t="s">
        <v>53</v>
      </c>
      <c r="B371" s="36" t="s">
        <v>120</v>
      </c>
      <c r="C371" s="36" t="s">
        <v>735</v>
      </c>
      <c r="D371" s="3" t="s">
        <v>122</v>
      </c>
      <c r="E371" s="36" t="s">
        <v>59</v>
      </c>
      <c r="F371" s="37">
        <v>5.6</v>
      </c>
      <c r="G371" s="37">
        <v>96.14</v>
      </c>
      <c r="H371" s="37">
        <f t="shared" si="27"/>
        <v>119.43</v>
      </c>
      <c r="I371" s="37">
        <f t="shared" si="28"/>
        <v>668.80799999999999</v>
      </c>
      <c r="J371" s="28" t="s">
        <v>736</v>
      </c>
    </row>
    <row r="372" spans="1:10" ht="24.95" customHeight="1" x14ac:dyDescent="0.25">
      <c r="A372" s="36" t="s">
        <v>53</v>
      </c>
      <c r="B372" s="36" t="s">
        <v>138</v>
      </c>
      <c r="C372" s="36" t="s">
        <v>737</v>
      </c>
      <c r="D372" s="39" t="s">
        <v>140</v>
      </c>
      <c r="E372" s="36" t="s">
        <v>59</v>
      </c>
      <c r="F372" s="37">
        <f>0.72*3</f>
        <v>2.16</v>
      </c>
      <c r="G372" s="37">
        <v>401.73</v>
      </c>
      <c r="H372" s="37">
        <f t="shared" si="27"/>
        <v>499.07</v>
      </c>
      <c r="I372" s="37">
        <f t="shared" si="28"/>
        <v>1077.9912000000002</v>
      </c>
      <c r="J372" s="28"/>
    </row>
    <row r="373" spans="1:10" ht="24.95" customHeight="1" x14ac:dyDescent="0.25">
      <c r="A373" s="36" t="s">
        <v>53</v>
      </c>
      <c r="B373" s="36" t="s">
        <v>146</v>
      </c>
      <c r="C373" s="36" t="s">
        <v>738</v>
      </c>
      <c r="D373" s="3" t="s">
        <v>148</v>
      </c>
      <c r="E373" s="36" t="s">
        <v>59</v>
      </c>
      <c r="F373" s="37">
        <f>0.8*2.1*2+1.1*0.8</f>
        <v>4.24</v>
      </c>
      <c r="G373" s="37">
        <v>482.68</v>
      </c>
      <c r="H373" s="37">
        <f t="shared" si="27"/>
        <v>599.63</v>
      </c>
      <c r="I373" s="37">
        <f t="shared" si="28"/>
        <v>2542.4312</v>
      </c>
      <c r="J373" s="28" t="s">
        <v>739</v>
      </c>
    </row>
    <row r="374" spans="1:10" ht="24.95" customHeight="1" x14ac:dyDescent="0.25">
      <c r="A374" s="36" t="s">
        <v>43</v>
      </c>
      <c r="B374" s="36">
        <v>86902</v>
      </c>
      <c r="C374" s="36" t="s">
        <v>740</v>
      </c>
      <c r="D374" s="3" t="s">
        <v>175</v>
      </c>
      <c r="E374" s="36" t="s">
        <v>35</v>
      </c>
      <c r="F374" s="37">
        <v>2</v>
      </c>
      <c r="G374" s="37">
        <v>305.68</v>
      </c>
      <c r="H374" s="37">
        <f t="shared" si="27"/>
        <v>379.75</v>
      </c>
      <c r="I374" s="37">
        <f t="shared" si="28"/>
        <v>759.5</v>
      </c>
      <c r="J374" s="28"/>
    </row>
    <row r="375" spans="1:10" ht="24.95" customHeight="1" x14ac:dyDescent="0.25">
      <c r="A375" s="36" t="s">
        <v>53</v>
      </c>
      <c r="B375" s="36" t="s">
        <v>176</v>
      </c>
      <c r="C375" s="36" t="s">
        <v>741</v>
      </c>
      <c r="D375" s="3" t="s">
        <v>178</v>
      </c>
      <c r="E375" s="36" t="s">
        <v>35</v>
      </c>
      <c r="F375" s="37">
        <v>2</v>
      </c>
      <c r="G375" s="37">
        <v>74.58</v>
      </c>
      <c r="H375" s="37">
        <f t="shared" si="27"/>
        <v>92.65</v>
      </c>
      <c r="I375" s="37">
        <f t="shared" si="28"/>
        <v>185.3</v>
      </c>
      <c r="J375" s="28"/>
    </row>
    <row r="376" spans="1:10" ht="24.95" customHeight="1" x14ac:dyDescent="0.25">
      <c r="A376" s="36" t="s">
        <v>53</v>
      </c>
      <c r="B376" s="36" t="s">
        <v>179</v>
      </c>
      <c r="C376" s="36" t="s">
        <v>742</v>
      </c>
      <c r="D376" s="3" t="s">
        <v>181</v>
      </c>
      <c r="E376" s="36" t="s">
        <v>35</v>
      </c>
      <c r="F376" s="37">
        <v>2</v>
      </c>
      <c r="G376" s="37">
        <v>75.790000000000006</v>
      </c>
      <c r="H376" s="37">
        <f t="shared" si="27"/>
        <v>94.15</v>
      </c>
      <c r="I376" s="37">
        <f t="shared" si="28"/>
        <v>188.3</v>
      </c>
      <c r="J376" s="28"/>
    </row>
    <row r="377" spans="1:10" ht="24.95" customHeight="1" x14ac:dyDescent="0.25">
      <c r="A377" s="36" t="s">
        <v>53</v>
      </c>
      <c r="B377" s="36" t="s">
        <v>182</v>
      </c>
      <c r="C377" s="36" t="s">
        <v>743</v>
      </c>
      <c r="D377" s="3" t="s">
        <v>184</v>
      </c>
      <c r="E377" s="36" t="s">
        <v>35</v>
      </c>
      <c r="F377" s="37">
        <v>2</v>
      </c>
      <c r="G377" s="37">
        <v>57.22</v>
      </c>
      <c r="H377" s="37">
        <f t="shared" si="27"/>
        <v>71.08</v>
      </c>
      <c r="I377" s="37">
        <f t="shared" si="28"/>
        <v>142.16</v>
      </c>
      <c r="J377" s="28"/>
    </row>
    <row r="378" spans="1:10" ht="24.95" customHeight="1" x14ac:dyDescent="0.25">
      <c r="A378" s="36" t="s">
        <v>53</v>
      </c>
      <c r="B378" s="36" t="s">
        <v>185</v>
      </c>
      <c r="C378" s="36" t="s">
        <v>744</v>
      </c>
      <c r="D378" s="3" t="s">
        <v>187</v>
      </c>
      <c r="E378" s="36" t="s">
        <v>35</v>
      </c>
      <c r="F378" s="37">
        <v>2</v>
      </c>
      <c r="G378" s="37">
        <v>204.55</v>
      </c>
      <c r="H378" s="37">
        <f t="shared" si="27"/>
        <v>254.11</v>
      </c>
      <c r="I378" s="37">
        <f t="shared" si="28"/>
        <v>508.22</v>
      </c>
      <c r="J378" s="28"/>
    </row>
    <row r="379" spans="1:10" ht="24.95" customHeight="1" x14ac:dyDescent="0.25">
      <c r="A379" s="36" t="s">
        <v>53</v>
      </c>
      <c r="B379" s="36" t="s">
        <v>204</v>
      </c>
      <c r="C379" s="36" t="s">
        <v>745</v>
      </c>
      <c r="D379" s="3" t="s">
        <v>206</v>
      </c>
      <c r="E379" s="36" t="s">
        <v>35</v>
      </c>
      <c r="F379" s="37">
        <v>2</v>
      </c>
      <c r="G379" s="37">
        <v>27.07</v>
      </c>
      <c r="H379" s="37">
        <f t="shared" si="27"/>
        <v>33.630000000000003</v>
      </c>
      <c r="I379" s="37">
        <f t="shared" si="28"/>
        <v>67.260000000000005</v>
      </c>
      <c r="J379" s="28"/>
    </row>
    <row r="380" spans="1:10" ht="24.95" customHeight="1" x14ac:dyDescent="0.25">
      <c r="A380" s="36" t="s">
        <v>53</v>
      </c>
      <c r="B380" s="36" t="s">
        <v>208</v>
      </c>
      <c r="C380" s="36" t="s">
        <v>746</v>
      </c>
      <c r="D380" s="3" t="s">
        <v>210</v>
      </c>
      <c r="E380" s="36" t="s">
        <v>35</v>
      </c>
      <c r="F380" s="37">
        <v>4</v>
      </c>
      <c r="G380" s="37">
        <v>34.32</v>
      </c>
      <c r="H380" s="37">
        <f t="shared" si="27"/>
        <v>42.64</v>
      </c>
      <c r="I380" s="37">
        <f t="shared" si="28"/>
        <v>170.56</v>
      </c>
      <c r="J380" s="28"/>
    </row>
    <row r="381" spans="1:10" ht="24.95" customHeight="1" x14ac:dyDescent="0.25">
      <c r="A381" s="36" t="s">
        <v>53</v>
      </c>
      <c r="B381" s="36" t="s">
        <v>211</v>
      </c>
      <c r="C381" s="36" t="s">
        <v>747</v>
      </c>
      <c r="D381" s="3" t="s">
        <v>213</v>
      </c>
      <c r="E381" s="36" t="s">
        <v>35</v>
      </c>
      <c r="F381" s="37">
        <v>2</v>
      </c>
      <c r="G381" s="37">
        <v>45.7</v>
      </c>
      <c r="H381" s="37">
        <f t="shared" si="27"/>
        <v>56.77</v>
      </c>
      <c r="I381" s="37">
        <f t="shared" si="28"/>
        <v>113.54</v>
      </c>
      <c r="J381" s="28"/>
    </row>
    <row r="382" spans="1:10" ht="24.95" customHeight="1" x14ac:dyDescent="0.25">
      <c r="A382" s="36" t="s">
        <v>53</v>
      </c>
      <c r="B382" s="36" t="s">
        <v>215</v>
      </c>
      <c r="C382" s="36" t="s">
        <v>748</v>
      </c>
      <c r="D382" s="3" t="s">
        <v>217</v>
      </c>
      <c r="E382" s="36" t="s">
        <v>35</v>
      </c>
      <c r="F382" s="37">
        <v>2</v>
      </c>
      <c r="G382" s="37">
        <v>15.7</v>
      </c>
      <c r="H382" s="37">
        <f t="shared" si="27"/>
        <v>19.5</v>
      </c>
      <c r="I382" s="37">
        <f t="shared" si="28"/>
        <v>39</v>
      </c>
      <c r="J382" s="28"/>
    </row>
    <row r="383" spans="1:10" ht="24.95" customHeight="1" x14ac:dyDescent="0.25">
      <c r="A383" s="36" t="s">
        <v>53</v>
      </c>
      <c r="B383" s="36" t="s">
        <v>218</v>
      </c>
      <c r="C383" s="36" t="s">
        <v>749</v>
      </c>
      <c r="D383" s="3" t="s">
        <v>220</v>
      </c>
      <c r="E383" s="36" t="s">
        <v>35</v>
      </c>
      <c r="F383" s="37">
        <v>2</v>
      </c>
      <c r="G383" s="37">
        <v>7.09</v>
      </c>
      <c r="H383" s="37">
        <f t="shared" si="27"/>
        <v>8.81</v>
      </c>
      <c r="I383" s="37">
        <f t="shared" si="28"/>
        <v>17.62</v>
      </c>
      <c r="J383" s="28"/>
    </row>
    <row r="384" spans="1:10" ht="24.95" customHeight="1" x14ac:dyDescent="0.25">
      <c r="A384" s="36" t="s">
        <v>53</v>
      </c>
      <c r="B384" s="36" t="s">
        <v>750</v>
      </c>
      <c r="C384" s="36" t="s">
        <v>751</v>
      </c>
      <c r="D384" s="39" t="s">
        <v>752</v>
      </c>
      <c r="E384" s="36" t="s">
        <v>8</v>
      </c>
      <c r="F384" s="37">
        <v>2</v>
      </c>
      <c r="G384" s="37">
        <v>59.73</v>
      </c>
      <c r="H384" s="37">
        <f t="shared" si="27"/>
        <v>74.2</v>
      </c>
      <c r="I384" s="37">
        <f t="shared" si="28"/>
        <v>148.4</v>
      </c>
      <c r="J384" s="28"/>
    </row>
    <row r="385" spans="1:10" ht="24.95" customHeight="1" x14ac:dyDescent="0.25">
      <c r="A385" s="36" t="s">
        <v>53</v>
      </c>
      <c r="B385" s="36" t="s">
        <v>470</v>
      </c>
      <c r="C385" s="36" t="s">
        <v>753</v>
      </c>
      <c r="D385" s="39" t="s">
        <v>472</v>
      </c>
      <c r="E385" s="36" t="s">
        <v>8</v>
      </c>
      <c r="F385" s="37">
        <v>2</v>
      </c>
      <c r="G385" s="37">
        <v>84.69</v>
      </c>
      <c r="H385" s="37">
        <f t="shared" si="27"/>
        <v>105.21</v>
      </c>
      <c r="I385" s="37">
        <f t="shared" si="28"/>
        <v>210.42</v>
      </c>
      <c r="J385" s="28"/>
    </row>
    <row r="386" spans="1:10" ht="24.95" customHeight="1" x14ac:dyDescent="0.25">
      <c r="A386" s="36" t="s">
        <v>53</v>
      </c>
      <c r="B386" s="36" t="s">
        <v>712</v>
      </c>
      <c r="C386" s="36" t="s">
        <v>754</v>
      </c>
      <c r="D386" s="39" t="s">
        <v>714</v>
      </c>
      <c r="E386" s="36" t="s">
        <v>8</v>
      </c>
      <c r="F386" s="37">
        <v>1</v>
      </c>
      <c r="G386" s="37">
        <v>102.99</v>
      </c>
      <c r="H386" s="37">
        <f t="shared" si="27"/>
        <v>127.94</v>
      </c>
      <c r="I386" s="37">
        <f t="shared" si="28"/>
        <v>127.94</v>
      </c>
      <c r="J386" s="28"/>
    </row>
    <row r="387" spans="1:10" ht="24.95" customHeight="1" x14ac:dyDescent="0.25">
      <c r="A387" s="40" t="s">
        <v>53</v>
      </c>
      <c r="B387" s="36" t="s">
        <v>221</v>
      </c>
      <c r="C387" s="36" t="s">
        <v>755</v>
      </c>
      <c r="D387" s="3" t="s">
        <v>223</v>
      </c>
      <c r="E387" s="36" t="s">
        <v>8</v>
      </c>
      <c r="F387" s="37">
        <v>2</v>
      </c>
      <c r="G387" s="37">
        <v>114.67</v>
      </c>
      <c r="H387" s="37">
        <f t="shared" si="27"/>
        <v>142.44999999999999</v>
      </c>
      <c r="I387" s="37">
        <f t="shared" si="28"/>
        <v>284.89999999999998</v>
      </c>
      <c r="J387" s="28"/>
    </row>
    <row r="388" spans="1:10" ht="24.95" customHeight="1" x14ac:dyDescent="0.25">
      <c r="A388" s="36" t="s">
        <v>53</v>
      </c>
      <c r="B388" s="36" t="s">
        <v>167</v>
      </c>
      <c r="C388" s="36" t="s">
        <v>756</v>
      </c>
      <c r="D388" s="3" t="s">
        <v>169</v>
      </c>
      <c r="E388" s="36" t="s">
        <v>59</v>
      </c>
      <c r="F388" s="37">
        <v>1.2</v>
      </c>
      <c r="G388" s="37">
        <v>928.44</v>
      </c>
      <c r="H388" s="37">
        <f t="shared" si="27"/>
        <v>1153.4000000000001</v>
      </c>
      <c r="I388" s="37">
        <f t="shared" si="28"/>
        <v>1384.0800000000002</v>
      </c>
      <c r="J388" s="28"/>
    </row>
    <row r="389" spans="1:10" ht="24.95" customHeight="1" x14ac:dyDescent="0.25">
      <c r="A389" s="36" t="s">
        <v>53</v>
      </c>
      <c r="B389" s="36" t="s">
        <v>578</v>
      </c>
      <c r="C389" s="36" t="s">
        <v>757</v>
      </c>
      <c r="D389" s="3" t="s">
        <v>580</v>
      </c>
      <c r="E389" s="36" t="s">
        <v>35</v>
      </c>
      <c r="F389" s="37">
        <v>1</v>
      </c>
      <c r="G389" s="37">
        <v>526.59</v>
      </c>
      <c r="H389" s="37">
        <f t="shared" si="27"/>
        <v>654.17999999999995</v>
      </c>
      <c r="I389" s="37">
        <f t="shared" si="28"/>
        <v>654.17999999999995</v>
      </c>
      <c r="J389" s="28"/>
    </row>
    <row r="390" spans="1:10" ht="24.95" customHeight="1" x14ac:dyDescent="0.25">
      <c r="A390" s="36" t="s">
        <v>53</v>
      </c>
      <c r="B390" s="36" t="s">
        <v>167</v>
      </c>
      <c r="C390" s="36" t="s">
        <v>758</v>
      </c>
      <c r="D390" s="3" t="s">
        <v>169</v>
      </c>
      <c r="E390" s="36" t="s">
        <v>59</v>
      </c>
      <c r="F390" s="37">
        <f>0.65+0.2</f>
        <v>0.85000000000000009</v>
      </c>
      <c r="G390" s="37">
        <v>928.44</v>
      </c>
      <c r="H390" s="37">
        <f t="shared" si="27"/>
        <v>1153.4000000000001</v>
      </c>
      <c r="I390" s="37">
        <f t="shared" si="28"/>
        <v>980.39000000000021</v>
      </c>
      <c r="J390" s="28" t="s">
        <v>759</v>
      </c>
    </row>
    <row r="391" spans="1:10" ht="24.95" customHeight="1" x14ac:dyDescent="0.25">
      <c r="A391" s="36" t="s">
        <v>53</v>
      </c>
      <c r="B391" s="36" t="s">
        <v>289</v>
      </c>
      <c r="C391" s="36" t="s">
        <v>760</v>
      </c>
      <c r="D391" s="3" t="s">
        <v>291</v>
      </c>
      <c r="E391" s="36" t="s">
        <v>12</v>
      </c>
      <c r="F391" s="37">
        <v>12</v>
      </c>
      <c r="G391" s="37">
        <v>28.7</v>
      </c>
      <c r="H391" s="37">
        <f t="shared" si="27"/>
        <v>35.65</v>
      </c>
      <c r="I391" s="37">
        <f t="shared" si="28"/>
        <v>427.79999999999995</v>
      </c>
      <c r="J391" s="28"/>
    </row>
    <row r="392" spans="1:10" ht="24.95" customHeight="1" x14ac:dyDescent="0.25">
      <c r="A392" s="36" t="s">
        <v>53</v>
      </c>
      <c r="B392" s="36" t="s">
        <v>292</v>
      </c>
      <c r="C392" s="36" t="s">
        <v>761</v>
      </c>
      <c r="D392" s="3" t="s">
        <v>294</v>
      </c>
      <c r="E392" s="36" t="s">
        <v>12</v>
      </c>
      <c r="F392" s="37">
        <v>6</v>
      </c>
      <c r="G392" s="37">
        <v>44.3</v>
      </c>
      <c r="H392" s="37">
        <f t="shared" si="27"/>
        <v>55.03</v>
      </c>
      <c r="I392" s="37">
        <f t="shared" si="28"/>
        <v>330.18</v>
      </c>
      <c r="J392" s="28"/>
    </row>
    <row r="393" spans="1:10" ht="24.95" customHeight="1" x14ac:dyDescent="0.25">
      <c r="A393" s="36" t="s">
        <v>53</v>
      </c>
      <c r="B393" s="36" t="s">
        <v>295</v>
      </c>
      <c r="C393" s="36" t="s">
        <v>762</v>
      </c>
      <c r="D393" s="3" t="s">
        <v>297</v>
      </c>
      <c r="E393" s="36" t="s">
        <v>12</v>
      </c>
      <c r="F393" s="37">
        <v>12</v>
      </c>
      <c r="G393" s="37">
        <v>47.24</v>
      </c>
      <c r="H393" s="37">
        <f t="shared" si="27"/>
        <v>58.69</v>
      </c>
      <c r="I393" s="37">
        <f t="shared" si="28"/>
        <v>704.28</v>
      </c>
      <c r="J393" s="28"/>
    </row>
    <row r="394" spans="1:10" ht="24.95" customHeight="1" x14ac:dyDescent="0.25">
      <c r="A394" s="36" t="s">
        <v>53</v>
      </c>
      <c r="B394" s="36" t="s">
        <v>298</v>
      </c>
      <c r="C394" s="36" t="s">
        <v>763</v>
      </c>
      <c r="D394" s="3" t="s">
        <v>300</v>
      </c>
      <c r="E394" s="36" t="s">
        <v>12</v>
      </c>
      <c r="F394" s="37">
        <v>6</v>
      </c>
      <c r="G394" s="37">
        <v>47.53</v>
      </c>
      <c r="H394" s="37">
        <f t="shared" si="27"/>
        <v>59.05</v>
      </c>
      <c r="I394" s="37">
        <f t="shared" si="28"/>
        <v>354.29999999999995</v>
      </c>
      <c r="J394" s="28"/>
    </row>
    <row r="395" spans="1:10" ht="24.95" customHeight="1" x14ac:dyDescent="0.25">
      <c r="A395" s="36" t="s">
        <v>53</v>
      </c>
      <c r="B395" s="36" t="s">
        <v>301</v>
      </c>
      <c r="C395" s="36" t="s">
        <v>764</v>
      </c>
      <c r="D395" s="3" t="s">
        <v>303</v>
      </c>
      <c r="E395" s="36" t="s">
        <v>12</v>
      </c>
      <c r="F395" s="37">
        <v>36</v>
      </c>
      <c r="G395" s="37">
        <v>100.91</v>
      </c>
      <c r="H395" s="37">
        <f t="shared" si="27"/>
        <v>125.36</v>
      </c>
      <c r="I395" s="37">
        <f t="shared" si="28"/>
        <v>4512.96</v>
      </c>
      <c r="J395" s="28"/>
    </row>
    <row r="396" spans="1:10" ht="24.95" customHeight="1" x14ac:dyDescent="0.25">
      <c r="A396" s="36" t="s">
        <v>53</v>
      </c>
      <c r="B396" s="36" t="s">
        <v>304</v>
      </c>
      <c r="C396" s="36" t="s">
        <v>765</v>
      </c>
      <c r="D396" s="3" t="s">
        <v>306</v>
      </c>
      <c r="E396" s="36" t="s">
        <v>12</v>
      </c>
      <c r="F396" s="37">
        <v>6</v>
      </c>
      <c r="G396" s="37">
        <v>40.130000000000003</v>
      </c>
      <c r="H396" s="37">
        <f t="shared" si="27"/>
        <v>49.85</v>
      </c>
      <c r="I396" s="37">
        <f t="shared" si="28"/>
        <v>299.10000000000002</v>
      </c>
      <c r="J396" s="28"/>
    </row>
    <row r="397" spans="1:10" ht="24.95" customHeight="1" x14ac:dyDescent="0.25">
      <c r="A397" s="36" t="s">
        <v>43</v>
      </c>
      <c r="B397" s="36">
        <v>88489</v>
      </c>
      <c r="C397" s="36" t="s">
        <v>766</v>
      </c>
      <c r="D397" s="3" t="s">
        <v>311</v>
      </c>
      <c r="E397" s="37" t="s">
        <v>59</v>
      </c>
      <c r="F397" s="37">
        <f>100.45+192.9</f>
        <v>293.35000000000002</v>
      </c>
      <c r="G397" s="37">
        <v>13.67</v>
      </c>
      <c r="H397" s="37">
        <f t="shared" si="27"/>
        <v>16.98</v>
      </c>
      <c r="I397" s="37">
        <f t="shared" si="28"/>
        <v>4981.0830000000005</v>
      </c>
      <c r="J397" s="28" t="s">
        <v>767</v>
      </c>
    </row>
    <row r="398" spans="1:10" ht="24.95" customHeight="1" x14ac:dyDescent="0.25">
      <c r="A398" s="36" t="s">
        <v>53</v>
      </c>
      <c r="B398" s="36" t="s">
        <v>307</v>
      </c>
      <c r="C398" s="36" t="s">
        <v>768</v>
      </c>
      <c r="D398" s="3" t="s">
        <v>309</v>
      </c>
      <c r="E398" s="36" t="s">
        <v>59</v>
      </c>
      <c r="F398" s="37">
        <v>24.15</v>
      </c>
      <c r="G398" s="37">
        <v>33.119999999999997</v>
      </c>
      <c r="H398" s="37">
        <f t="shared" si="27"/>
        <v>41.14</v>
      </c>
      <c r="I398" s="37">
        <f t="shared" si="28"/>
        <v>993.53099999999995</v>
      </c>
      <c r="J398" s="28"/>
    </row>
    <row r="399" spans="1:10" ht="24.95" customHeight="1" x14ac:dyDescent="0.25">
      <c r="A399" s="104" t="s">
        <v>319</v>
      </c>
      <c r="B399" s="104"/>
      <c r="C399" s="104"/>
      <c r="D399" s="104"/>
      <c r="E399" s="104"/>
      <c r="F399" s="104"/>
      <c r="G399" s="104"/>
      <c r="H399" s="104">
        <f t="shared" si="27"/>
        <v>0</v>
      </c>
      <c r="I399" s="25">
        <f>SUM(I359:I398)</f>
        <v>27694.293399999991</v>
      </c>
      <c r="J399" s="28"/>
    </row>
    <row r="400" spans="1:10" ht="24.95" customHeight="1" x14ac:dyDescent="0.25">
      <c r="A400" s="51"/>
      <c r="B400" s="51"/>
      <c r="C400" s="51" t="s">
        <v>769</v>
      </c>
      <c r="D400" s="52" t="s">
        <v>770</v>
      </c>
      <c r="E400" s="51"/>
      <c r="F400" s="51"/>
      <c r="G400" s="51"/>
      <c r="H400" s="49"/>
      <c r="I400" s="44"/>
      <c r="J400" s="45"/>
    </row>
    <row r="401" spans="1:10" ht="24.95" customHeight="1" x14ac:dyDescent="0.25">
      <c r="A401" s="36" t="s">
        <v>43</v>
      </c>
      <c r="B401" s="36">
        <v>97625</v>
      </c>
      <c r="C401" s="36" t="s">
        <v>771</v>
      </c>
      <c r="D401" s="3" t="s">
        <v>45</v>
      </c>
      <c r="E401" s="36" t="s">
        <v>16</v>
      </c>
      <c r="F401" s="37">
        <v>9.16</v>
      </c>
      <c r="G401" s="37">
        <v>50.24</v>
      </c>
      <c r="H401" s="37">
        <f t="shared" ref="H401:H410" si="29">ROUND((($G401*$H$5)+$G401),2)</f>
        <v>62.41</v>
      </c>
      <c r="I401" s="37">
        <f t="shared" ref="I401:I409" si="30">F401*H401</f>
        <v>571.67560000000003</v>
      </c>
      <c r="J401" s="28"/>
    </row>
    <row r="402" spans="1:10" ht="24.95" customHeight="1" x14ac:dyDescent="0.25">
      <c r="A402" s="36" t="s">
        <v>43</v>
      </c>
      <c r="B402" s="36">
        <v>97644</v>
      </c>
      <c r="C402" s="36" t="s">
        <v>772</v>
      </c>
      <c r="D402" s="3" t="s">
        <v>58</v>
      </c>
      <c r="E402" s="36" t="s">
        <v>59</v>
      </c>
      <c r="F402" s="37">
        <v>6</v>
      </c>
      <c r="G402" s="37">
        <v>11.4</v>
      </c>
      <c r="H402" s="37">
        <f t="shared" si="29"/>
        <v>14.16</v>
      </c>
      <c r="I402" s="37">
        <f t="shared" si="30"/>
        <v>84.960000000000008</v>
      </c>
      <c r="J402" s="28"/>
    </row>
    <row r="403" spans="1:10" ht="24.95" customHeight="1" x14ac:dyDescent="0.25">
      <c r="A403" s="36" t="s">
        <v>53</v>
      </c>
      <c r="B403" s="36" t="s">
        <v>395</v>
      </c>
      <c r="C403" s="36" t="s">
        <v>773</v>
      </c>
      <c r="D403" s="39" t="s">
        <v>397</v>
      </c>
      <c r="E403" s="36" t="s">
        <v>35</v>
      </c>
      <c r="F403" s="37">
        <v>1</v>
      </c>
      <c r="G403" s="37">
        <v>40.619999999999997</v>
      </c>
      <c r="H403" s="37">
        <f t="shared" si="29"/>
        <v>50.46</v>
      </c>
      <c r="I403" s="37">
        <f t="shared" si="30"/>
        <v>50.46</v>
      </c>
      <c r="J403" s="28"/>
    </row>
    <row r="404" spans="1:10" ht="24.95" customHeight="1" x14ac:dyDescent="0.25">
      <c r="A404" s="36" t="s">
        <v>53</v>
      </c>
      <c r="B404" s="36" t="s">
        <v>339</v>
      </c>
      <c r="C404" s="36" t="s">
        <v>774</v>
      </c>
      <c r="D404" s="3" t="s">
        <v>341</v>
      </c>
      <c r="E404" s="36" t="s">
        <v>59</v>
      </c>
      <c r="F404" s="37">
        <v>0.72</v>
      </c>
      <c r="G404" s="37">
        <v>57.65</v>
      </c>
      <c r="H404" s="37">
        <f t="shared" si="29"/>
        <v>71.62</v>
      </c>
      <c r="I404" s="37">
        <f t="shared" si="30"/>
        <v>51.566400000000002</v>
      </c>
      <c r="J404" s="28"/>
    </row>
    <row r="405" spans="1:10" ht="24.95" customHeight="1" x14ac:dyDescent="0.25">
      <c r="A405" s="36" t="s">
        <v>53</v>
      </c>
      <c r="B405" s="36" t="s">
        <v>401</v>
      </c>
      <c r="C405" s="36" t="s">
        <v>775</v>
      </c>
      <c r="D405" s="39" t="s">
        <v>403</v>
      </c>
      <c r="E405" s="36" t="s">
        <v>35</v>
      </c>
      <c r="F405" s="37">
        <v>1</v>
      </c>
      <c r="G405" s="37">
        <v>51.93</v>
      </c>
      <c r="H405" s="37">
        <f t="shared" si="29"/>
        <v>64.510000000000005</v>
      </c>
      <c r="I405" s="37">
        <f t="shared" si="30"/>
        <v>64.510000000000005</v>
      </c>
      <c r="J405" s="28"/>
    </row>
    <row r="406" spans="1:10" ht="31.35" customHeight="1" x14ac:dyDescent="0.25">
      <c r="A406" s="36" t="s">
        <v>53</v>
      </c>
      <c r="B406" s="36" t="s">
        <v>97</v>
      </c>
      <c r="C406" s="36" t="s">
        <v>776</v>
      </c>
      <c r="D406" s="3" t="s">
        <v>99</v>
      </c>
      <c r="E406" s="36" t="s">
        <v>59</v>
      </c>
      <c r="F406" s="37">
        <v>3.52</v>
      </c>
      <c r="G406" s="37">
        <v>88.62</v>
      </c>
      <c r="H406" s="37">
        <f t="shared" si="29"/>
        <v>110.09</v>
      </c>
      <c r="I406" s="37">
        <f t="shared" si="30"/>
        <v>387.51679999999999</v>
      </c>
      <c r="J406" s="28" t="s">
        <v>777</v>
      </c>
    </row>
    <row r="407" spans="1:10" ht="24.95" customHeight="1" x14ac:dyDescent="0.25">
      <c r="A407" s="38" t="s">
        <v>53</v>
      </c>
      <c r="B407" s="36" t="s">
        <v>105</v>
      </c>
      <c r="C407" s="36" t="s">
        <v>778</v>
      </c>
      <c r="D407" s="39" t="s">
        <v>107</v>
      </c>
      <c r="E407" s="36" t="s">
        <v>59</v>
      </c>
      <c r="F407" s="37">
        <v>7.04</v>
      </c>
      <c r="G407" s="37">
        <v>26.25</v>
      </c>
      <c r="H407" s="37">
        <f t="shared" si="29"/>
        <v>32.61</v>
      </c>
      <c r="I407" s="37">
        <f t="shared" si="30"/>
        <v>229.5744</v>
      </c>
      <c r="J407" s="28"/>
    </row>
    <row r="408" spans="1:10" ht="24.95" customHeight="1" x14ac:dyDescent="0.25">
      <c r="A408" s="36" t="s">
        <v>43</v>
      </c>
      <c r="B408" s="36">
        <v>95240</v>
      </c>
      <c r="C408" s="36" t="s">
        <v>779</v>
      </c>
      <c r="D408" s="3" t="s">
        <v>113</v>
      </c>
      <c r="E408" s="36" t="s">
        <v>59</v>
      </c>
      <c r="F408" s="37">
        <v>99.6</v>
      </c>
      <c r="G408" s="37">
        <v>17.55</v>
      </c>
      <c r="H408" s="37">
        <f t="shared" si="29"/>
        <v>21.8</v>
      </c>
      <c r="I408" s="37">
        <f t="shared" si="30"/>
        <v>2171.2799999999997</v>
      </c>
      <c r="J408" s="28"/>
    </row>
    <row r="409" spans="1:10" ht="24.95" customHeight="1" x14ac:dyDescent="0.25">
      <c r="A409" s="36" t="s">
        <v>43</v>
      </c>
      <c r="B409" s="36">
        <v>88489</v>
      </c>
      <c r="C409" s="36" t="s">
        <v>780</v>
      </c>
      <c r="D409" s="3" t="s">
        <v>311</v>
      </c>
      <c r="E409" s="37" t="s">
        <v>59</v>
      </c>
      <c r="F409" s="37">
        <v>165.45</v>
      </c>
      <c r="G409" s="37">
        <v>13.67</v>
      </c>
      <c r="H409" s="37">
        <f t="shared" si="29"/>
        <v>16.98</v>
      </c>
      <c r="I409" s="37">
        <f t="shared" si="30"/>
        <v>2809.3409999999999</v>
      </c>
      <c r="J409" s="28"/>
    </row>
    <row r="410" spans="1:10" ht="24.95" customHeight="1" x14ac:dyDescent="0.25">
      <c r="A410" s="104" t="s">
        <v>319</v>
      </c>
      <c r="B410" s="104"/>
      <c r="C410" s="104"/>
      <c r="D410" s="104"/>
      <c r="E410" s="104"/>
      <c r="F410" s="104"/>
      <c r="G410" s="104"/>
      <c r="H410" s="104">
        <f t="shared" si="29"/>
        <v>0</v>
      </c>
      <c r="I410" s="25">
        <f>SUM(I401:I409)</f>
        <v>6420.8842000000004</v>
      </c>
      <c r="J410" s="28"/>
    </row>
    <row r="411" spans="1:10" ht="24.95" customHeight="1" x14ac:dyDescent="0.25">
      <c r="A411" s="105" t="s">
        <v>781</v>
      </c>
      <c r="B411" s="105"/>
      <c r="C411" s="105"/>
      <c r="D411" s="105"/>
      <c r="E411" s="105"/>
      <c r="F411" s="105"/>
      <c r="G411" s="105"/>
      <c r="H411" s="105"/>
      <c r="I411" s="44">
        <f>I399+I357+I312+I291+I211+I203+I193+I123+I91+I410</f>
        <v>696320.67082</v>
      </c>
      <c r="J411" s="45"/>
    </row>
  </sheetData>
  <mergeCells count="14">
    <mergeCell ref="A1:I1"/>
    <mergeCell ref="A2:I2"/>
    <mergeCell ref="A3:I3"/>
    <mergeCell ref="A91:H91"/>
    <mergeCell ref="A123:H123"/>
    <mergeCell ref="A357:H357"/>
    <mergeCell ref="A399:H399"/>
    <mergeCell ref="A410:H410"/>
    <mergeCell ref="A411:H411"/>
    <mergeCell ref="A193:H193"/>
    <mergeCell ref="A203:H203"/>
    <mergeCell ref="A211:H211"/>
    <mergeCell ref="A291:H291"/>
    <mergeCell ref="A312:H312"/>
  </mergeCells>
  <conditionalFormatting sqref="D121">
    <cfRule type="expression" dxfId="0" priority="2">
      <formula>I121&lt;6</formula>
    </cfRule>
  </conditionalFormatting>
  <printOptions horizontalCentered="1"/>
  <pageMargins left="0.78749999999999998" right="0.78749999999999998" top="0.57430555555555596" bottom="0.64305555555555605" header="0.511811023622047" footer="0.37777777777777799"/>
  <pageSetup paperSize="9" scale="46" orientation="landscape" horizontalDpi="300" verticalDpi="300" r:id="rId1"/>
  <headerFooter>
    <oddFooter>&amp;C&amp;"Times New Roman,Normal"&amp;12&amp;KffffffPágina &amp;P</oddFooter>
  </headerFooter>
  <rowBreaks count="3" manualBreakCount="3">
    <brk id="203" max="16383" man="1"/>
    <brk id="211" max="16383" man="1"/>
    <brk id="3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0160A-3483-40D2-844A-220418489E4B}">
  <dimension ref="A1:AI1048576"/>
  <sheetViews>
    <sheetView tabSelected="1" zoomScale="74" zoomScaleNormal="74" zoomScaleSheetLayoutView="74" workbookViewId="0">
      <selection activeCell="AH1" sqref="A1:AH17"/>
    </sheetView>
  </sheetViews>
  <sheetFormatPr defaultColWidth="8.85546875" defaultRowHeight="15" x14ac:dyDescent="0.25"/>
  <cols>
    <col min="2" max="2" width="53.5703125" customWidth="1"/>
    <col min="3" max="34" width="5.140625" customWidth="1"/>
    <col min="1005" max="1023" width="11.5703125" customWidth="1"/>
    <col min="16384" max="16384" width="11.5703125" customWidth="1"/>
  </cols>
  <sheetData>
    <row r="1" spans="1:35" ht="19.899999999999999" customHeight="1" x14ac:dyDescent="0.25">
      <c r="A1" s="69"/>
      <c r="B1" s="69"/>
      <c r="C1" s="69"/>
      <c r="D1" s="69"/>
      <c r="E1" s="69"/>
      <c r="F1" s="69"/>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row>
    <row r="2" spans="1:35" ht="19.899999999999999" customHeight="1" x14ac:dyDescent="0.25">
      <c r="A2" s="69"/>
      <c r="B2" s="109" t="s">
        <v>828</v>
      </c>
      <c r="C2" s="109"/>
      <c r="D2" s="109"/>
      <c r="E2" s="109"/>
      <c r="F2" s="109"/>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row>
    <row r="3" spans="1:35" ht="19.899999999999999" customHeight="1" x14ac:dyDescent="0.25">
      <c r="A3" s="69"/>
      <c r="B3" s="109" t="s">
        <v>827</v>
      </c>
      <c r="C3" s="109"/>
      <c r="D3" s="109"/>
      <c r="E3" s="109"/>
      <c r="F3" s="109"/>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row>
    <row r="4" spans="1:35" ht="19.899999999999999" customHeight="1" x14ac:dyDescent="0.25">
      <c r="A4" s="69"/>
      <c r="B4" s="69"/>
      <c r="C4" s="69"/>
      <c r="D4" s="69"/>
      <c r="E4" s="69"/>
      <c r="F4" s="69"/>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row>
    <row r="5" spans="1:35" ht="28.35" customHeight="1" x14ac:dyDescent="0.25">
      <c r="A5" s="110" t="s">
        <v>826</v>
      </c>
      <c r="B5" s="111"/>
      <c r="C5" s="111"/>
      <c r="D5" s="111"/>
      <c r="E5" s="111"/>
      <c r="F5" s="112"/>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row>
    <row r="6" spans="1:35" ht="54.75" customHeight="1" thickBot="1" x14ac:dyDescent="0.3">
      <c r="A6" s="113" t="s">
        <v>825</v>
      </c>
      <c r="B6" s="114"/>
      <c r="C6" s="114"/>
      <c r="D6" s="114"/>
      <c r="E6" s="114"/>
      <c r="F6" s="115"/>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row>
    <row r="7" spans="1:35" ht="28.35" customHeight="1" x14ac:dyDescent="0.25">
      <c r="A7" s="98" t="s">
        <v>33</v>
      </c>
      <c r="B7" s="95" t="s">
        <v>824</v>
      </c>
      <c r="C7" s="116" t="s">
        <v>823</v>
      </c>
      <c r="D7" s="117"/>
      <c r="E7" s="117"/>
      <c r="F7" s="118"/>
      <c r="G7" s="116" t="s">
        <v>822</v>
      </c>
      <c r="H7" s="117"/>
      <c r="I7" s="117"/>
      <c r="J7" s="120"/>
      <c r="K7" s="119" t="s">
        <v>821</v>
      </c>
      <c r="L7" s="117"/>
      <c r="M7" s="117"/>
      <c r="N7" s="118"/>
      <c r="O7" s="116" t="s">
        <v>820</v>
      </c>
      <c r="P7" s="117"/>
      <c r="Q7" s="117"/>
      <c r="R7" s="120"/>
      <c r="S7" s="119" t="s">
        <v>819</v>
      </c>
      <c r="T7" s="117"/>
      <c r="U7" s="117"/>
      <c r="V7" s="118"/>
      <c r="W7" s="116" t="s">
        <v>818</v>
      </c>
      <c r="X7" s="117"/>
      <c r="Y7" s="117"/>
      <c r="Z7" s="120"/>
      <c r="AA7" s="119" t="s">
        <v>817</v>
      </c>
      <c r="AB7" s="117"/>
      <c r="AC7" s="117"/>
      <c r="AD7" s="118"/>
      <c r="AE7" s="116" t="s">
        <v>816</v>
      </c>
      <c r="AF7" s="117"/>
      <c r="AG7" s="117"/>
      <c r="AH7" s="118"/>
      <c r="AI7" s="70"/>
    </row>
    <row r="8" spans="1:35" ht="28.35" customHeight="1" x14ac:dyDescent="0.25">
      <c r="A8" s="99" t="s">
        <v>41</v>
      </c>
      <c r="B8" s="96" t="s">
        <v>42</v>
      </c>
      <c r="C8" s="94"/>
      <c r="D8" s="68"/>
      <c r="E8" s="66"/>
      <c r="F8" s="74"/>
      <c r="G8" s="72"/>
      <c r="H8" s="66"/>
      <c r="I8" s="66"/>
      <c r="J8" s="86"/>
      <c r="K8" s="78"/>
      <c r="L8" s="66"/>
      <c r="M8" s="66"/>
      <c r="N8" s="74"/>
      <c r="O8" s="73"/>
      <c r="P8" s="5"/>
      <c r="Q8" s="5"/>
      <c r="R8" s="87"/>
      <c r="S8" s="75"/>
      <c r="T8" s="5"/>
      <c r="U8" s="5"/>
      <c r="V8" s="77"/>
      <c r="W8" s="73"/>
      <c r="X8" s="5"/>
      <c r="Y8" s="5"/>
      <c r="Z8" s="87"/>
      <c r="AA8" s="75"/>
      <c r="AB8" s="5"/>
      <c r="AC8" s="5"/>
      <c r="AD8" s="77"/>
      <c r="AE8" s="73"/>
      <c r="AF8" s="5"/>
      <c r="AG8" s="5"/>
      <c r="AH8" s="77"/>
      <c r="AI8" s="70"/>
    </row>
    <row r="9" spans="1:35" ht="28.35" customHeight="1" x14ac:dyDescent="0.25">
      <c r="A9" s="99" t="s">
        <v>320</v>
      </c>
      <c r="B9" s="96" t="s">
        <v>321</v>
      </c>
      <c r="C9" s="73"/>
      <c r="D9" s="5"/>
      <c r="E9" s="67"/>
      <c r="F9" s="76"/>
      <c r="G9" s="73"/>
      <c r="H9" s="5"/>
      <c r="I9" s="5"/>
      <c r="J9" s="87"/>
      <c r="K9" s="75"/>
      <c r="L9" s="5"/>
      <c r="M9" s="5"/>
      <c r="N9" s="77"/>
      <c r="O9" s="72"/>
      <c r="P9" s="66"/>
      <c r="Q9" s="66"/>
      <c r="R9" s="86"/>
      <c r="S9" s="75"/>
      <c r="T9" s="5"/>
      <c r="U9" s="5"/>
      <c r="V9" s="77"/>
      <c r="W9" s="73"/>
      <c r="X9" s="5"/>
      <c r="Y9" s="5"/>
      <c r="Z9" s="87"/>
      <c r="AA9" s="75"/>
      <c r="AB9" s="5"/>
      <c r="AC9" s="5"/>
      <c r="AD9" s="77"/>
      <c r="AE9" s="73"/>
      <c r="AF9" s="5"/>
      <c r="AG9" s="5"/>
      <c r="AH9" s="77"/>
      <c r="AI9" s="70"/>
    </row>
    <row r="10" spans="1:35" ht="28.35" customHeight="1" x14ac:dyDescent="0.25">
      <c r="A10" s="99" t="s">
        <v>379</v>
      </c>
      <c r="B10" s="96" t="s">
        <v>380</v>
      </c>
      <c r="C10" s="73"/>
      <c r="D10" s="4"/>
      <c r="E10" s="4"/>
      <c r="F10" s="77"/>
      <c r="G10" s="73"/>
      <c r="H10" s="5"/>
      <c r="I10" s="5"/>
      <c r="J10" s="87"/>
      <c r="K10" s="75"/>
      <c r="L10" s="5"/>
      <c r="M10" s="5"/>
      <c r="N10" s="77"/>
      <c r="O10" s="72"/>
      <c r="P10" s="66"/>
      <c r="Q10" s="66"/>
      <c r="R10" s="86"/>
      <c r="S10" s="78"/>
      <c r="T10" s="66"/>
      <c r="U10" s="66"/>
      <c r="V10" s="74"/>
      <c r="W10" s="72"/>
      <c r="X10" s="66"/>
      <c r="Y10" s="66"/>
      <c r="Z10" s="86"/>
      <c r="AA10" s="75"/>
      <c r="AB10" s="5"/>
      <c r="AC10" s="5"/>
      <c r="AD10" s="77"/>
      <c r="AE10" s="73"/>
      <c r="AF10" s="5"/>
      <c r="AG10" s="5"/>
      <c r="AH10" s="77"/>
      <c r="AI10" s="70"/>
    </row>
    <row r="11" spans="1:35" ht="28.35" customHeight="1" x14ac:dyDescent="0.25">
      <c r="A11" s="99" t="s">
        <v>481</v>
      </c>
      <c r="B11" s="96" t="s">
        <v>482</v>
      </c>
      <c r="C11" s="73"/>
      <c r="D11" s="4"/>
      <c r="E11" s="4"/>
      <c r="F11" s="77"/>
      <c r="G11" s="73"/>
      <c r="H11" s="5"/>
      <c r="I11" s="5"/>
      <c r="J11" s="87"/>
      <c r="K11" s="75"/>
      <c r="L11" s="5"/>
      <c r="M11" s="5"/>
      <c r="N11" s="77"/>
      <c r="O11" s="73"/>
      <c r="P11" s="5"/>
      <c r="Q11" s="5"/>
      <c r="R11" s="87"/>
      <c r="S11" s="75"/>
      <c r="T11" s="5"/>
      <c r="U11" s="5"/>
      <c r="V11" s="77"/>
      <c r="W11" s="73"/>
      <c r="X11" s="5"/>
      <c r="Y11" s="5"/>
      <c r="Z11" s="87"/>
      <c r="AA11" s="78"/>
      <c r="AB11" s="66"/>
      <c r="AC11" s="66"/>
      <c r="AD11" s="74"/>
      <c r="AE11" s="73"/>
      <c r="AF11" s="5"/>
      <c r="AG11" s="5"/>
      <c r="AH11" s="77"/>
      <c r="AI11" s="70"/>
    </row>
    <row r="12" spans="1:35" ht="28.35" customHeight="1" x14ac:dyDescent="0.25">
      <c r="A12" s="99" t="s">
        <v>501</v>
      </c>
      <c r="B12" s="96" t="s">
        <v>502</v>
      </c>
      <c r="C12" s="72"/>
      <c r="D12" s="71"/>
      <c r="E12" s="71"/>
      <c r="F12" s="74"/>
      <c r="G12" s="73"/>
      <c r="H12" s="5"/>
      <c r="I12" s="5"/>
      <c r="J12" s="87"/>
      <c r="K12" s="75"/>
      <c r="L12" s="5"/>
      <c r="M12" s="5"/>
      <c r="N12" s="77"/>
      <c r="O12" s="73"/>
      <c r="P12" s="5"/>
      <c r="Q12" s="5"/>
      <c r="R12" s="87"/>
      <c r="S12" s="75"/>
      <c r="T12" s="5"/>
      <c r="U12" s="5"/>
      <c r="V12" s="77"/>
      <c r="W12" s="73"/>
      <c r="X12" s="5"/>
      <c r="Y12" s="5"/>
      <c r="Z12" s="87"/>
      <c r="AA12" s="75"/>
      <c r="AB12" s="5"/>
      <c r="AC12" s="5"/>
      <c r="AD12" s="77"/>
      <c r="AE12" s="73"/>
      <c r="AF12" s="5"/>
      <c r="AG12" s="5"/>
      <c r="AH12" s="77"/>
      <c r="AI12" s="70"/>
    </row>
    <row r="13" spans="1:35" ht="28.35" customHeight="1" x14ac:dyDescent="0.25">
      <c r="A13" s="99" t="s">
        <v>517</v>
      </c>
      <c r="B13" s="96" t="s">
        <v>518</v>
      </c>
      <c r="C13" s="73"/>
      <c r="D13" s="4"/>
      <c r="E13" s="4"/>
      <c r="F13" s="77"/>
      <c r="G13" s="73"/>
      <c r="H13" s="5"/>
      <c r="I13" s="5"/>
      <c r="J13" s="87"/>
      <c r="K13" s="75"/>
      <c r="L13" s="5"/>
      <c r="M13" s="5"/>
      <c r="N13" s="77"/>
      <c r="O13" s="73"/>
      <c r="P13" s="5"/>
      <c r="Q13" s="5"/>
      <c r="R13" s="87"/>
      <c r="S13" s="75"/>
      <c r="T13" s="5"/>
      <c r="U13" s="5"/>
      <c r="V13" s="77"/>
      <c r="W13" s="73"/>
      <c r="X13" s="5"/>
      <c r="Y13" s="5"/>
      <c r="Z13" s="87"/>
      <c r="AA13" s="78"/>
      <c r="AB13" s="66"/>
      <c r="AC13" s="66"/>
      <c r="AD13" s="74"/>
      <c r="AE13" s="73"/>
      <c r="AF13" s="5"/>
      <c r="AG13" s="5"/>
      <c r="AH13" s="77"/>
      <c r="AI13" s="70"/>
    </row>
    <row r="14" spans="1:35" ht="28.35" customHeight="1" x14ac:dyDescent="0.25">
      <c r="A14" s="99" t="s">
        <v>629</v>
      </c>
      <c r="B14" s="96" t="s">
        <v>630</v>
      </c>
      <c r="C14" s="73"/>
      <c r="D14" s="4"/>
      <c r="E14" s="4"/>
      <c r="F14" s="77"/>
      <c r="G14" s="73"/>
      <c r="H14" s="5"/>
      <c r="I14" s="5"/>
      <c r="J14" s="87"/>
      <c r="K14" s="75"/>
      <c r="L14" s="5"/>
      <c r="M14" s="5"/>
      <c r="N14" s="77"/>
      <c r="O14" s="73"/>
      <c r="P14" s="5"/>
      <c r="Q14" s="5"/>
      <c r="R14" s="87"/>
      <c r="S14" s="75"/>
      <c r="T14" s="5"/>
      <c r="U14" s="5"/>
      <c r="V14" s="77"/>
      <c r="W14" s="73"/>
      <c r="X14" s="5"/>
      <c r="Y14" s="5"/>
      <c r="Z14" s="87"/>
      <c r="AA14" s="75"/>
      <c r="AB14" s="5"/>
      <c r="AC14" s="5"/>
      <c r="AD14" s="77"/>
      <c r="AE14" s="72"/>
      <c r="AF14" s="66"/>
      <c r="AG14" s="66"/>
      <c r="AH14" s="74"/>
      <c r="AI14" s="70"/>
    </row>
    <row r="15" spans="1:35" ht="28.35" customHeight="1" x14ac:dyDescent="0.25">
      <c r="A15" s="99" t="s">
        <v>667</v>
      </c>
      <c r="B15" s="96" t="s">
        <v>668</v>
      </c>
      <c r="C15" s="73"/>
      <c r="D15" s="4"/>
      <c r="E15" s="4"/>
      <c r="F15" s="77"/>
      <c r="G15" s="73"/>
      <c r="H15" s="5"/>
      <c r="I15" s="5"/>
      <c r="J15" s="87"/>
      <c r="K15" s="75"/>
      <c r="L15" s="5"/>
      <c r="M15" s="5"/>
      <c r="N15" s="77"/>
      <c r="O15" s="73"/>
      <c r="P15" s="5"/>
      <c r="Q15" s="5"/>
      <c r="R15" s="87"/>
      <c r="S15" s="75"/>
      <c r="T15" s="5"/>
      <c r="U15" s="5"/>
      <c r="V15" s="77"/>
      <c r="W15" s="73"/>
      <c r="X15" s="5"/>
      <c r="Y15" s="5"/>
      <c r="Z15" s="87"/>
      <c r="AA15" s="75"/>
      <c r="AB15" s="5"/>
      <c r="AC15" s="5"/>
      <c r="AD15" s="77"/>
      <c r="AE15" s="72"/>
      <c r="AF15" s="66"/>
      <c r="AG15" s="66"/>
      <c r="AH15" s="74"/>
      <c r="AI15" s="70"/>
    </row>
    <row r="16" spans="1:35" ht="28.35" customHeight="1" x14ac:dyDescent="0.25">
      <c r="A16" s="99" t="s">
        <v>719</v>
      </c>
      <c r="B16" s="96" t="s">
        <v>720</v>
      </c>
      <c r="C16" s="73"/>
      <c r="D16" s="4"/>
      <c r="E16" s="4"/>
      <c r="F16" s="77"/>
      <c r="G16" s="73"/>
      <c r="H16" s="5"/>
      <c r="I16" s="5"/>
      <c r="J16" s="87"/>
      <c r="K16" s="75"/>
      <c r="L16" s="5"/>
      <c r="M16" s="5"/>
      <c r="N16" s="77"/>
      <c r="O16" s="73"/>
      <c r="P16" s="5"/>
      <c r="Q16" s="5"/>
      <c r="R16" s="87"/>
      <c r="S16" s="75"/>
      <c r="T16" s="5"/>
      <c r="U16" s="5"/>
      <c r="V16" s="77"/>
      <c r="W16" s="73"/>
      <c r="X16" s="5"/>
      <c r="Y16" s="5"/>
      <c r="Z16" s="87"/>
      <c r="AA16" s="78"/>
      <c r="AB16" s="66"/>
      <c r="AC16" s="66"/>
      <c r="AD16" s="74"/>
      <c r="AE16" s="73"/>
      <c r="AF16" s="5"/>
      <c r="AG16" s="5"/>
      <c r="AH16" s="77"/>
      <c r="AI16" s="70"/>
    </row>
    <row r="17" spans="1:35" ht="28.35" customHeight="1" thickBot="1" x14ac:dyDescent="0.3">
      <c r="A17" s="100" t="s">
        <v>769</v>
      </c>
      <c r="B17" s="97" t="s">
        <v>770</v>
      </c>
      <c r="C17" s="82"/>
      <c r="D17" s="80"/>
      <c r="E17" s="80"/>
      <c r="F17" s="81"/>
      <c r="G17" s="82"/>
      <c r="H17" s="83"/>
      <c r="I17" s="83"/>
      <c r="J17" s="88"/>
      <c r="K17" s="79"/>
      <c r="L17" s="83"/>
      <c r="M17" s="83"/>
      <c r="N17" s="81"/>
      <c r="O17" s="82"/>
      <c r="P17" s="83"/>
      <c r="Q17" s="83"/>
      <c r="R17" s="88"/>
      <c r="S17" s="79"/>
      <c r="T17" s="83"/>
      <c r="U17" s="83"/>
      <c r="V17" s="81"/>
      <c r="W17" s="82"/>
      <c r="X17" s="83"/>
      <c r="Y17" s="83"/>
      <c r="Z17" s="88"/>
      <c r="AA17" s="79"/>
      <c r="AB17" s="83"/>
      <c r="AC17" s="83"/>
      <c r="AD17" s="81"/>
      <c r="AE17" s="89"/>
      <c r="AF17" s="84"/>
      <c r="AG17" s="84"/>
      <c r="AH17" s="85"/>
      <c r="AI17" s="70"/>
    </row>
    <row r="18" spans="1:35" ht="33.75" customHeight="1" x14ac:dyDescent="0.25">
      <c r="A18" s="90"/>
      <c r="B18" s="90"/>
      <c r="C18" s="90"/>
      <c r="D18" s="90"/>
      <c r="E18" s="90"/>
      <c r="F18" s="9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row>
    <row r="19" spans="1:35" ht="33.75" customHeight="1" x14ac:dyDescent="0.25">
      <c r="A19" s="91"/>
      <c r="B19" s="92"/>
      <c r="C19" s="91"/>
      <c r="D19" s="91"/>
      <c r="E19" s="91"/>
      <c r="F19" s="91"/>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row>
    <row r="20" spans="1:35" ht="33.75" customHeight="1" x14ac:dyDescent="0.25">
      <c r="A20" s="91"/>
      <c r="B20" s="92"/>
      <c r="C20" s="91"/>
      <c r="D20" s="91"/>
      <c r="E20" s="91"/>
      <c r="F20" s="91"/>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row>
    <row r="21" spans="1:35" ht="33.75" customHeight="1" x14ac:dyDescent="0.25">
      <c r="A21" s="93"/>
      <c r="B21" s="93"/>
      <c r="C21" s="93"/>
      <c r="D21" s="93"/>
      <c r="E21" s="93"/>
      <c r="F21" s="93"/>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row>
    <row r="22" spans="1:35" ht="33.75" customHeight="1" x14ac:dyDescent="0.25">
      <c r="A22" s="65"/>
      <c r="B22" s="65"/>
      <c r="C22" s="65"/>
      <c r="D22" s="65"/>
      <c r="E22" s="65"/>
      <c r="F22" s="65"/>
    </row>
    <row r="23" spans="1:35" ht="33.75" customHeight="1" x14ac:dyDescent="0.25">
      <c r="A23" s="65"/>
      <c r="B23" s="65"/>
      <c r="C23" s="65"/>
      <c r="D23" s="65"/>
      <c r="E23" s="65"/>
      <c r="F23" s="65"/>
    </row>
    <row r="24" spans="1:35" ht="33.75" customHeight="1" x14ac:dyDescent="0.25">
      <c r="A24" s="65"/>
      <c r="B24" s="65"/>
      <c r="C24" s="65"/>
      <c r="D24" s="65"/>
      <c r="E24" s="65"/>
      <c r="F24" s="65"/>
    </row>
    <row r="1048575" customFormat="1" x14ac:dyDescent="0.25"/>
    <row r="1048576" customFormat="1" x14ac:dyDescent="0.25"/>
  </sheetData>
  <mergeCells count="12">
    <mergeCell ref="AA7:AD7"/>
    <mergeCell ref="AE7:AH7"/>
    <mergeCell ref="G7:J7"/>
    <mergeCell ref="K7:N7"/>
    <mergeCell ref="O7:R7"/>
    <mergeCell ref="S7:V7"/>
    <mergeCell ref="W7:Z7"/>
    <mergeCell ref="B2:F2"/>
    <mergeCell ref="B3:F3"/>
    <mergeCell ref="A5:F5"/>
    <mergeCell ref="A6:F6"/>
    <mergeCell ref="C7:F7"/>
  </mergeCells>
  <printOptions horizontalCentered="1"/>
  <pageMargins left="0.51180555555555596" right="0.51180555555555596" top="0.78749999999999998" bottom="0.78749999999999998" header="0.511811023622047" footer="0.511811023622047"/>
  <pageSetup paperSize="9" scale="57"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0"/>
  <sheetViews>
    <sheetView zoomScaleNormal="100" zoomScaleSheetLayoutView="100" workbookViewId="0">
      <selection activeCell="B5" sqref="B5"/>
    </sheetView>
  </sheetViews>
  <sheetFormatPr defaultColWidth="11.5703125" defaultRowHeight="15" x14ac:dyDescent="0.25"/>
  <cols>
    <col min="1" max="1" width="12.5703125" customWidth="1"/>
    <col min="2" max="2" width="85.28515625" customWidth="1"/>
    <col min="3" max="3" width="16" customWidth="1"/>
    <col min="4" max="4" width="21.28515625" customWidth="1"/>
    <col min="5" max="6" width="15.28515625" customWidth="1"/>
  </cols>
  <sheetData>
    <row r="1" spans="1:6" ht="28.35" customHeight="1" x14ac:dyDescent="0.25">
      <c r="A1" s="101" t="s">
        <v>0</v>
      </c>
      <c r="B1" s="101"/>
      <c r="C1" s="101"/>
      <c r="D1" s="101"/>
      <c r="E1" s="101"/>
      <c r="F1" s="101"/>
    </row>
    <row r="2" spans="1:6" ht="57" customHeight="1" x14ac:dyDescent="0.25">
      <c r="A2" s="102" t="s">
        <v>1</v>
      </c>
      <c r="B2" s="102"/>
      <c r="C2" s="102"/>
      <c r="D2" s="102"/>
      <c r="E2" s="102"/>
      <c r="F2" s="102"/>
    </row>
    <row r="3" spans="1:6" ht="28.35" customHeight="1" x14ac:dyDescent="0.25">
      <c r="A3" s="5"/>
      <c r="B3" s="6"/>
      <c r="C3" s="7" t="s">
        <v>2</v>
      </c>
      <c r="D3" s="7" t="s">
        <v>3</v>
      </c>
      <c r="E3" s="8" t="s">
        <v>4</v>
      </c>
      <c r="F3" s="8" t="s">
        <v>5</v>
      </c>
    </row>
    <row r="4" spans="1:6" ht="28.35" customHeight="1" x14ac:dyDescent="0.25">
      <c r="A4" s="9" t="s">
        <v>6</v>
      </c>
      <c r="B4" s="10" t="s">
        <v>7</v>
      </c>
      <c r="C4" s="7" t="s">
        <v>8</v>
      </c>
      <c r="D4" s="7">
        <v>1</v>
      </c>
      <c r="E4" s="11">
        <v>3787.98</v>
      </c>
      <c r="F4" s="11">
        <f t="shared" ref="F4:F15" si="0">D4*E4</f>
        <v>3787.98</v>
      </c>
    </row>
    <row r="5" spans="1:6" ht="28.35" customHeight="1" x14ac:dyDescent="0.25">
      <c r="A5" s="12">
        <v>1970</v>
      </c>
      <c r="B5" s="13" t="s">
        <v>9</v>
      </c>
      <c r="C5" s="7" t="s">
        <v>8</v>
      </c>
      <c r="D5" s="7">
        <v>1</v>
      </c>
      <c r="E5" s="14">
        <v>62.77</v>
      </c>
      <c r="F5" s="11">
        <f t="shared" si="0"/>
        <v>62.77</v>
      </c>
    </row>
    <row r="6" spans="1:6" ht="28.35" customHeight="1" x14ac:dyDescent="0.25">
      <c r="A6" s="12">
        <v>20078</v>
      </c>
      <c r="B6" s="15" t="s">
        <v>10</v>
      </c>
      <c r="C6" s="7" t="s">
        <v>8</v>
      </c>
      <c r="D6" s="7">
        <v>0.25</v>
      </c>
      <c r="E6" s="7">
        <v>23.08</v>
      </c>
      <c r="F6" s="11">
        <f t="shared" si="0"/>
        <v>5.77</v>
      </c>
    </row>
    <row r="7" spans="1:6" ht="28.35" customHeight="1" x14ac:dyDescent="0.25">
      <c r="A7" s="12">
        <v>36365</v>
      </c>
      <c r="B7" s="13" t="s">
        <v>11</v>
      </c>
      <c r="C7" s="7" t="s">
        <v>12</v>
      </c>
      <c r="D7" s="7">
        <v>11.025</v>
      </c>
      <c r="E7" s="7">
        <v>43.22</v>
      </c>
      <c r="F7" s="11">
        <f t="shared" si="0"/>
        <v>476.50049999999999</v>
      </c>
    </row>
    <row r="8" spans="1:6" ht="28.35" customHeight="1" x14ac:dyDescent="0.25">
      <c r="A8" s="12">
        <v>42699</v>
      </c>
      <c r="B8" s="15" t="s">
        <v>13</v>
      </c>
      <c r="C8" s="7" t="s">
        <v>8</v>
      </c>
      <c r="D8" s="7">
        <v>1</v>
      </c>
      <c r="E8" s="7">
        <v>34.770000000000003</v>
      </c>
      <c r="F8" s="11">
        <f t="shared" si="0"/>
        <v>34.770000000000003</v>
      </c>
    </row>
    <row r="9" spans="1:6" ht="34.35" customHeight="1" x14ac:dyDescent="0.25">
      <c r="A9" s="12">
        <v>90724</v>
      </c>
      <c r="B9" s="15" t="s">
        <v>14</v>
      </c>
      <c r="C9" s="7" t="s">
        <v>8</v>
      </c>
      <c r="D9" s="7">
        <v>1</v>
      </c>
      <c r="E9" s="7">
        <v>26.7</v>
      </c>
      <c r="F9" s="11">
        <f t="shared" si="0"/>
        <v>26.7</v>
      </c>
    </row>
    <row r="10" spans="1:6" ht="28.35" customHeight="1" x14ac:dyDescent="0.25">
      <c r="A10" s="12">
        <v>93358</v>
      </c>
      <c r="B10" s="15" t="s">
        <v>15</v>
      </c>
      <c r="C10" s="7" t="s">
        <v>16</v>
      </c>
      <c r="D10" s="7">
        <v>4.2249999999999996</v>
      </c>
      <c r="E10" s="7">
        <v>104.51</v>
      </c>
      <c r="F10" s="11">
        <f t="shared" si="0"/>
        <v>441.55475000000001</v>
      </c>
    </row>
    <row r="11" spans="1:6" ht="28.35" customHeight="1" x14ac:dyDescent="0.25">
      <c r="A11" s="12">
        <v>93382</v>
      </c>
      <c r="B11" s="13" t="s">
        <v>17</v>
      </c>
      <c r="C11" s="7" t="s">
        <v>16</v>
      </c>
      <c r="D11" s="7">
        <v>3.5750000000000002</v>
      </c>
      <c r="E11" s="7">
        <v>29.8</v>
      </c>
      <c r="F11" s="11">
        <f t="shared" si="0"/>
        <v>106.53500000000001</v>
      </c>
    </row>
    <row r="12" spans="1:6" ht="28.35" customHeight="1" x14ac:dyDescent="0.25">
      <c r="A12" s="12">
        <v>101618</v>
      </c>
      <c r="B12" s="15" t="s">
        <v>18</v>
      </c>
      <c r="C12" s="7" t="s">
        <v>16</v>
      </c>
      <c r="D12" s="7">
        <v>0.65</v>
      </c>
      <c r="E12" s="7">
        <v>231.59</v>
      </c>
      <c r="F12" s="11">
        <f t="shared" si="0"/>
        <v>150.5335</v>
      </c>
    </row>
    <row r="13" spans="1:6" ht="28.35" customHeight="1" x14ac:dyDescent="0.25">
      <c r="A13" s="12">
        <v>2696</v>
      </c>
      <c r="B13" s="10" t="s">
        <v>19</v>
      </c>
      <c r="C13" s="7" t="s">
        <v>20</v>
      </c>
      <c r="D13" s="7">
        <v>0.2</v>
      </c>
      <c r="E13" s="7">
        <v>25.06</v>
      </c>
      <c r="F13" s="11">
        <f t="shared" si="0"/>
        <v>5.0120000000000005</v>
      </c>
    </row>
    <row r="14" spans="1:6" ht="28.35" customHeight="1" x14ac:dyDescent="0.25">
      <c r="A14" s="12">
        <v>40331</v>
      </c>
      <c r="B14" s="13" t="s">
        <v>21</v>
      </c>
      <c r="C14" s="7" t="s">
        <v>20</v>
      </c>
      <c r="D14" s="7">
        <v>1.26</v>
      </c>
      <c r="E14" s="7">
        <v>16.399999999999999</v>
      </c>
      <c r="F14" s="11">
        <f t="shared" si="0"/>
        <v>20.663999999999998</v>
      </c>
    </row>
    <row r="15" spans="1:6" ht="28.35" customHeight="1" x14ac:dyDescent="0.25">
      <c r="A15" s="12">
        <v>6111</v>
      </c>
      <c r="B15" s="13" t="s">
        <v>22</v>
      </c>
      <c r="C15" s="7" t="s">
        <v>20</v>
      </c>
      <c r="D15" s="7">
        <v>1.26</v>
      </c>
      <c r="E15" s="7">
        <v>17.66</v>
      </c>
      <c r="F15" s="11">
        <f t="shared" si="0"/>
        <v>22.2516</v>
      </c>
    </row>
    <row r="16" spans="1:6" ht="28.35" customHeight="1" x14ac:dyDescent="0.25">
      <c r="A16" s="5"/>
      <c r="B16" s="5"/>
      <c r="C16" s="5"/>
      <c r="D16" s="5"/>
      <c r="E16" s="5"/>
      <c r="F16" s="5"/>
    </row>
    <row r="17" spans="1:6" ht="28.35" customHeight="1" x14ac:dyDescent="0.25">
      <c r="A17" s="5"/>
      <c r="B17" s="16" t="s">
        <v>23</v>
      </c>
      <c r="C17" s="17">
        <f>F4+F5+F6+F7+F8+F9+F10+F11+F12</f>
        <v>5093.1137500000004</v>
      </c>
      <c r="D17" s="7"/>
      <c r="E17" s="11"/>
      <c r="F17" s="11">
        <f>C17+E17</f>
        <v>5093.1137500000004</v>
      </c>
    </row>
    <row r="18" spans="1:6" ht="28.35" customHeight="1" x14ac:dyDescent="0.25">
      <c r="A18" s="5"/>
      <c r="B18" s="16" t="s">
        <v>24</v>
      </c>
      <c r="C18" s="16">
        <f>F13+F14+F15</f>
        <v>47.927599999999998</v>
      </c>
      <c r="D18" s="7" t="s">
        <v>25</v>
      </c>
      <c r="E18" s="11">
        <f>C18*D20</f>
        <v>41.1218808</v>
      </c>
      <c r="F18" s="11">
        <f>C18+E18</f>
        <v>89.049480799999998</v>
      </c>
    </row>
    <row r="19" spans="1:6" ht="28.35" customHeight="1" x14ac:dyDescent="0.25">
      <c r="A19" s="5"/>
      <c r="B19" s="18" t="s">
        <v>26</v>
      </c>
      <c r="C19" s="18"/>
      <c r="D19" s="19"/>
      <c r="E19" s="18"/>
      <c r="F19" s="20">
        <f>F17+F18</f>
        <v>5182.1632308000007</v>
      </c>
    </row>
    <row r="20" spans="1:6" ht="28.35" customHeight="1" x14ac:dyDescent="0.25">
      <c r="A20" s="5"/>
      <c r="B20" s="15" t="s">
        <v>27</v>
      </c>
      <c r="C20" s="15"/>
      <c r="D20" s="21">
        <v>0.85799999999999998</v>
      </c>
      <c r="E20" s="6"/>
      <c r="F20" s="6"/>
    </row>
  </sheetData>
  <mergeCells count="2">
    <mergeCell ref="A1:F1"/>
    <mergeCell ref="A2:F2"/>
  </mergeCells>
  <printOptions horizontalCentered="1"/>
  <pageMargins left="0.78749999999999998" right="0.78749999999999998" top="1.77152777777778" bottom="1.05277777777778" header="0.511811023622047" footer="0.78749999999999998"/>
  <pageSetup paperSize="9" scale="47" orientation="landscape" horizontalDpi="300" verticalDpi="300" r:id="rId1"/>
  <headerFooter>
    <oddFooter>&amp;C&amp;"Times New Roman,Normal"&amp;12&amp;KffffffPágina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D8170-C516-49BF-BAAE-FC0DF4C94886}">
  <dimension ref="A1:F33"/>
  <sheetViews>
    <sheetView zoomScaleNormal="100" zoomScaleSheetLayoutView="100" workbookViewId="0">
      <selection activeCell="I18" sqref="I18"/>
    </sheetView>
  </sheetViews>
  <sheetFormatPr defaultColWidth="11.7109375" defaultRowHeight="15" x14ac:dyDescent="0.25"/>
  <cols>
    <col min="2" max="2" width="70.28515625" customWidth="1"/>
    <col min="4" max="4" width="13.140625" customWidth="1"/>
    <col min="5" max="5" width="16.42578125" customWidth="1"/>
    <col min="6" max="6" width="13.42578125" customWidth="1"/>
  </cols>
  <sheetData>
    <row r="1" spans="1:6" x14ac:dyDescent="0.25">
      <c r="A1" s="103" t="s">
        <v>782</v>
      </c>
      <c r="B1" s="103"/>
      <c r="C1" s="103"/>
      <c r="D1" s="103"/>
      <c r="E1" s="103"/>
      <c r="F1" s="103"/>
    </row>
    <row r="2" spans="1:6" x14ac:dyDescent="0.25">
      <c r="A2" s="54"/>
      <c r="B2" s="54"/>
      <c r="C2" s="55" t="s">
        <v>35</v>
      </c>
      <c r="D2" s="55" t="s">
        <v>3</v>
      </c>
      <c r="E2" s="55" t="s">
        <v>4</v>
      </c>
      <c r="F2" s="56" t="s">
        <v>5</v>
      </c>
    </row>
    <row r="3" spans="1:6" x14ac:dyDescent="0.25">
      <c r="A3" s="55">
        <v>1213</v>
      </c>
      <c r="B3" s="57" t="s">
        <v>783</v>
      </c>
      <c r="C3" s="53" t="s">
        <v>20</v>
      </c>
      <c r="D3" s="55">
        <v>1.44</v>
      </c>
      <c r="E3" s="55">
        <v>20.3</v>
      </c>
      <c r="F3" s="56">
        <f t="shared" ref="F3:F28" si="0">D3*E3</f>
        <v>29.231999999999999</v>
      </c>
    </row>
    <row r="4" spans="1:6" x14ac:dyDescent="0.25">
      <c r="A4" s="55">
        <v>6117</v>
      </c>
      <c r="B4" s="57" t="s">
        <v>784</v>
      </c>
      <c r="C4" s="53" t="s">
        <v>20</v>
      </c>
      <c r="D4" s="55">
        <v>1.44</v>
      </c>
      <c r="E4" s="55">
        <v>18.59</v>
      </c>
      <c r="F4" s="56">
        <f t="shared" si="0"/>
        <v>26.769600000000001</v>
      </c>
    </row>
    <row r="5" spans="1:6" x14ac:dyDescent="0.25">
      <c r="A5" s="55" t="s">
        <v>785</v>
      </c>
      <c r="B5" s="58" t="s">
        <v>786</v>
      </c>
      <c r="C5" s="59" t="s">
        <v>20</v>
      </c>
      <c r="D5" s="60">
        <v>0.38</v>
      </c>
      <c r="E5" s="60">
        <v>20.3</v>
      </c>
      <c r="F5" s="56">
        <f t="shared" si="0"/>
        <v>7.7140000000000004</v>
      </c>
    </row>
    <row r="6" spans="1:6" x14ac:dyDescent="0.25">
      <c r="A6" s="55">
        <v>6114</v>
      </c>
      <c r="B6" s="61" t="s">
        <v>787</v>
      </c>
      <c r="C6" s="62" t="s">
        <v>20</v>
      </c>
      <c r="D6" s="62">
        <v>0.38</v>
      </c>
      <c r="E6" s="62">
        <v>18.59</v>
      </c>
      <c r="F6" s="56">
        <f t="shared" si="0"/>
        <v>7.0641999999999996</v>
      </c>
    </row>
    <row r="7" spans="1:6" x14ac:dyDescent="0.25">
      <c r="A7" s="55">
        <v>4750</v>
      </c>
      <c r="B7" s="61" t="s">
        <v>788</v>
      </c>
      <c r="C7" s="62" t="s">
        <v>20</v>
      </c>
      <c r="D7" s="62">
        <v>11.32</v>
      </c>
      <c r="E7" s="62">
        <v>20.3</v>
      </c>
      <c r="F7" s="56">
        <f t="shared" si="0"/>
        <v>229.79600000000002</v>
      </c>
    </row>
    <row r="8" spans="1:6" x14ac:dyDescent="0.25">
      <c r="A8" s="55">
        <v>4783</v>
      </c>
      <c r="B8" s="61" t="s">
        <v>789</v>
      </c>
      <c r="C8" s="62" t="s">
        <v>20</v>
      </c>
      <c r="D8" s="62">
        <v>3.03</v>
      </c>
      <c r="E8" s="62">
        <v>21.86</v>
      </c>
      <c r="F8" s="56">
        <f t="shared" si="0"/>
        <v>66.235799999999998</v>
      </c>
    </row>
    <row r="9" spans="1:6" x14ac:dyDescent="0.25">
      <c r="A9" s="55">
        <v>34466</v>
      </c>
      <c r="B9" s="61" t="s">
        <v>790</v>
      </c>
      <c r="C9" s="62" t="s">
        <v>20</v>
      </c>
      <c r="D9" s="62">
        <v>0.5</v>
      </c>
      <c r="E9" s="62">
        <v>18.59</v>
      </c>
      <c r="F9" s="56">
        <f t="shared" si="0"/>
        <v>9.2949999999999999</v>
      </c>
    </row>
    <row r="10" spans="1:6" x14ac:dyDescent="0.25">
      <c r="A10" s="55">
        <v>6111</v>
      </c>
      <c r="B10" s="61" t="s">
        <v>791</v>
      </c>
      <c r="C10" s="62" t="s">
        <v>20</v>
      </c>
      <c r="D10" s="62">
        <v>15.83</v>
      </c>
      <c r="E10" s="62">
        <v>16.7</v>
      </c>
      <c r="F10" s="56">
        <f t="shared" si="0"/>
        <v>264.36099999999999</v>
      </c>
    </row>
    <row r="11" spans="1:6" x14ac:dyDescent="0.25">
      <c r="A11" s="55" t="s">
        <v>792</v>
      </c>
      <c r="B11" s="61" t="s">
        <v>793</v>
      </c>
      <c r="C11" s="62" t="s">
        <v>16</v>
      </c>
      <c r="D11" s="62">
        <v>0.24299999999999999</v>
      </c>
      <c r="E11" s="62">
        <v>65</v>
      </c>
      <c r="F11" s="56">
        <f t="shared" si="0"/>
        <v>15.795</v>
      </c>
    </row>
    <row r="12" spans="1:6" x14ac:dyDescent="0.25">
      <c r="A12" s="55">
        <v>1106</v>
      </c>
      <c r="B12" s="61" t="s">
        <v>794</v>
      </c>
      <c r="C12" s="62" t="s">
        <v>413</v>
      </c>
      <c r="D12" s="62">
        <v>29.79</v>
      </c>
      <c r="E12" s="62">
        <v>0.9</v>
      </c>
      <c r="F12" s="56">
        <f t="shared" si="0"/>
        <v>26.811</v>
      </c>
    </row>
    <row r="13" spans="1:6" x14ac:dyDescent="0.25">
      <c r="A13" s="55">
        <v>1379</v>
      </c>
      <c r="B13" s="61" t="s">
        <v>795</v>
      </c>
      <c r="C13" s="62" t="s">
        <v>413</v>
      </c>
      <c r="D13" s="62">
        <v>60.92</v>
      </c>
      <c r="E13" s="62">
        <v>0.6</v>
      </c>
      <c r="F13" s="56">
        <f t="shared" si="0"/>
        <v>36.552</v>
      </c>
    </row>
    <row r="14" spans="1:6" x14ac:dyDescent="0.25">
      <c r="A14" s="55">
        <v>4718</v>
      </c>
      <c r="B14" s="61" t="s">
        <v>796</v>
      </c>
      <c r="C14" s="62" t="s">
        <v>16</v>
      </c>
      <c r="D14" s="62">
        <v>0.113</v>
      </c>
      <c r="E14" s="62">
        <v>70</v>
      </c>
      <c r="F14" s="56">
        <f t="shared" si="0"/>
        <v>7.91</v>
      </c>
    </row>
    <row r="15" spans="1:6" x14ac:dyDescent="0.25">
      <c r="A15" s="55">
        <v>6212</v>
      </c>
      <c r="B15" s="61" t="s">
        <v>797</v>
      </c>
      <c r="C15" s="62" t="s">
        <v>59</v>
      </c>
      <c r="D15" s="62">
        <v>0.87</v>
      </c>
      <c r="E15" s="62">
        <v>12.85</v>
      </c>
      <c r="F15" s="56">
        <f t="shared" si="0"/>
        <v>11.179499999999999</v>
      </c>
    </row>
    <row r="16" spans="1:6" x14ac:dyDescent="0.25">
      <c r="A16" s="55">
        <v>43059</v>
      </c>
      <c r="B16" s="61" t="s">
        <v>798</v>
      </c>
      <c r="C16" s="62" t="s">
        <v>413</v>
      </c>
      <c r="D16" s="62">
        <v>4.3099999999999996</v>
      </c>
      <c r="E16" s="62">
        <v>7.26</v>
      </c>
      <c r="F16" s="56">
        <f t="shared" si="0"/>
        <v>31.290599999999998</v>
      </c>
    </row>
    <row r="17" spans="1:6" x14ac:dyDescent="0.25">
      <c r="A17" s="55">
        <v>7258</v>
      </c>
      <c r="B17" s="61" t="s">
        <v>799</v>
      </c>
      <c r="C17" s="62" t="s">
        <v>8</v>
      </c>
      <c r="D17" s="62">
        <v>133</v>
      </c>
      <c r="E17" s="62">
        <v>0.67</v>
      </c>
      <c r="F17" s="56">
        <f t="shared" si="0"/>
        <v>89.11</v>
      </c>
    </row>
    <row r="18" spans="1:6" x14ac:dyDescent="0.25">
      <c r="A18" s="55">
        <v>5068</v>
      </c>
      <c r="B18" s="61" t="s">
        <v>800</v>
      </c>
      <c r="C18" s="62" t="s">
        <v>413</v>
      </c>
      <c r="D18" s="62">
        <v>0.22</v>
      </c>
      <c r="E18" s="62">
        <v>14.63</v>
      </c>
      <c r="F18" s="56">
        <f t="shared" si="0"/>
        <v>3.2186000000000003</v>
      </c>
    </row>
    <row r="19" spans="1:6" x14ac:dyDescent="0.25">
      <c r="A19" s="55">
        <v>43132</v>
      </c>
      <c r="B19" s="61" t="s">
        <v>801</v>
      </c>
      <c r="C19" s="62" t="s">
        <v>413</v>
      </c>
      <c r="D19" s="62">
        <v>0.08</v>
      </c>
      <c r="E19" s="62">
        <v>16.5</v>
      </c>
      <c r="F19" s="56">
        <f t="shared" si="0"/>
        <v>1.32</v>
      </c>
    </row>
    <row r="20" spans="1:6" x14ac:dyDescent="0.25">
      <c r="A20" s="55">
        <v>4917</v>
      </c>
      <c r="B20" s="57" t="s">
        <v>802</v>
      </c>
      <c r="C20" s="62" t="s">
        <v>59</v>
      </c>
      <c r="D20" s="62">
        <v>0.8</v>
      </c>
      <c r="E20" s="62">
        <v>434.18</v>
      </c>
      <c r="F20" s="56">
        <f t="shared" si="0"/>
        <v>347.34400000000005</v>
      </c>
    </row>
    <row r="21" spans="1:6" x14ac:dyDescent="0.25">
      <c r="A21" s="55">
        <v>5085</v>
      </c>
      <c r="B21" s="57" t="s">
        <v>803</v>
      </c>
      <c r="C21" s="62" t="s">
        <v>8</v>
      </c>
      <c r="D21" s="62">
        <v>1</v>
      </c>
      <c r="E21" s="62">
        <v>26.79</v>
      </c>
      <c r="F21" s="56">
        <f t="shared" si="0"/>
        <v>26.79</v>
      </c>
    </row>
    <row r="22" spans="1:6" x14ac:dyDescent="0.25">
      <c r="A22" s="55">
        <v>35692</v>
      </c>
      <c r="B22" s="57" t="s">
        <v>804</v>
      </c>
      <c r="C22" s="55" t="s">
        <v>805</v>
      </c>
      <c r="D22" s="55">
        <v>0.9</v>
      </c>
      <c r="E22" s="55">
        <v>20.12</v>
      </c>
      <c r="F22" s="56">
        <f t="shared" si="0"/>
        <v>18.108000000000001</v>
      </c>
    </row>
    <row r="23" spans="1:6" x14ac:dyDescent="0.25">
      <c r="A23" s="55">
        <v>6085</v>
      </c>
      <c r="B23" s="57" t="s">
        <v>806</v>
      </c>
      <c r="C23" s="55" t="s">
        <v>805</v>
      </c>
      <c r="D23" s="55">
        <v>0.72</v>
      </c>
      <c r="E23" s="55">
        <v>11.51</v>
      </c>
      <c r="F23" s="56">
        <f t="shared" si="0"/>
        <v>8.2872000000000003</v>
      </c>
    </row>
    <row r="24" spans="1:6" x14ac:dyDescent="0.25">
      <c r="A24" s="55">
        <v>3768</v>
      </c>
      <c r="B24" s="57" t="s">
        <v>807</v>
      </c>
      <c r="C24" s="62" t="s">
        <v>8</v>
      </c>
      <c r="D24" s="55">
        <v>0.83</v>
      </c>
      <c r="E24" s="55">
        <v>3.71</v>
      </c>
      <c r="F24" s="56">
        <f t="shared" si="0"/>
        <v>3.0792999999999999</v>
      </c>
    </row>
    <row r="25" spans="1:6" x14ac:dyDescent="0.25">
      <c r="A25" s="55">
        <v>7307</v>
      </c>
      <c r="B25" s="57" t="s">
        <v>808</v>
      </c>
      <c r="C25" s="62" t="s">
        <v>805</v>
      </c>
      <c r="D25" s="55">
        <v>0.25</v>
      </c>
      <c r="E25" s="55">
        <v>44.55</v>
      </c>
      <c r="F25" s="56">
        <f t="shared" si="0"/>
        <v>11.137499999999999</v>
      </c>
    </row>
    <row r="26" spans="1:6" x14ac:dyDescent="0.25">
      <c r="A26" s="55">
        <v>43650</v>
      </c>
      <c r="B26" s="57" t="s">
        <v>809</v>
      </c>
      <c r="C26" s="55" t="s">
        <v>805</v>
      </c>
      <c r="D26" s="55">
        <v>0.42</v>
      </c>
      <c r="E26" s="55">
        <v>41.64</v>
      </c>
      <c r="F26" s="56">
        <f t="shared" si="0"/>
        <v>17.488800000000001</v>
      </c>
    </row>
    <row r="27" spans="1:6" x14ac:dyDescent="0.25">
      <c r="A27" s="55">
        <v>20260</v>
      </c>
      <c r="B27" s="57" t="s">
        <v>810</v>
      </c>
      <c r="C27" s="55" t="s">
        <v>8</v>
      </c>
      <c r="D27" s="55">
        <v>1</v>
      </c>
      <c r="E27" s="55">
        <v>16.3</v>
      </c>
      <c r="F27" s="56">
        <f t="shared" si="0"/>
        <v>16.3</v>
      </c>
    </row>
    <row r="28" spans="1:6" x14ac:dyDescent="0.25">
      <c r="A28" s="55">
        <v>11756</v>
      </c>
      <c r="B28" s="57" t="s">
        <v>811</v>
      </c>
      <c r="C28" s="55" t="s">
        <v>8</v>
      </c>
      <c r="D28" s="55">
        <v>1</v>
      </c>
      <c r="E28" s="55">
        <v>32.19</v>
      </c>
      <c r="F28" s="56">
        <f t="shared" si="0"/>
        <v>32.19</v>
      </c>
    </row>
    <row r="29" spans="1:6" x14ac:dyDescent="0.25">
      <c r="A29" s="55"/>
      <c r="B29" s="57"/>
      <c r="C29" s="55"/>
      <c r="D29" s="55"/>
      <c r="E29" s="55"/>
      <c r="F29" s="56"/>
    </row>
    <row r="30" spans="1:6" x14ac:dyDescent="0.25">
      <c r="A30" s="55"/>
      <c r="B30" s="57" t="s">
        <v>812</v>
      </c>
      <c r="C30" s="55"/>
      <c r="D30" s="55"/>
      <c r="E30" s="55"/>
      <c r="F30" s="56">
        <f>F3+F4+F5+F6+F7+F8+F10+F9</f>
        <v>640.46759999999995</v>
      </c>
    </row>
    <row r="31" spans="1:6" x14ac:dyDescent="0.25">
      <c r="A31" s="63"/>
      <c r="B31" s="54" t="s">
        <v>813</v>
      </c>
      <c r="C31" s="64">
        <v>0.47739999999999999</v>
      </c>
      <c r="D31" s="54"/>
      <c r="E31" s="54"/>
      <c r="F31" s="56">
        <f>F30*C31</f>
        <v>305.75923223999996</v>
      </c>
    </row>
    <row r="32" spans="1:6" x14ac:dyDescent="0.25">
      <c r="A32" s="63"/>
      <c r="B32" s="54" t="s">
        <v>814</v>
      </c>
      <c r="C32" s="54"/>
      <c r="D32" s="54"/>
      <c r="E32" s="54"/>
      <c r="F32" s="56">
        <f>F11+F12+F13+F14+F15+F16+F17+F18+F19+F20+F22+F23+F27+F28+F24+F25+F26+F21</f>
        <v>703.91149999999993</v>
      </c>
    </row>
    <row r="33" spans="1:6" x14ac:dyDescent="0.25">
      <c r="A33" s="63"/>
      <c r="B33" s="54" t="s">
        <v>815</v>
      </c>
      <c r="C33" s="54"/>
      <c r="D33" s="54"/>
      <c r="E33" s="54"/>
      <c r="F33" s="56">
        <f>F30+F31+F32</f>
        <v>1650.1383322399997</v>
      </c>
    </row>
  </sheetData>
  <mergeCells count="1">
    <mergeCell ref="A1:F1"/>
  </mergeCells>
  <pageMargins left="0.78749999999999998" right="0.78749999999999998" top="1.05277777777778" bottom="1.05277777777778" header="0.78749999999999998" footer="0.78749999999999998"/>
  <pageSetup paperSize="9" scale="63" orientation="portrait" horizontalDpi="300" verticalDpi="300" r:id="rId1"/>
  <headerFooter>
    <oddHeader>&amp;C&amp;"Times New Roman,Normal"&amp;12&amp;A</oddHeader>
    <oddFooter>&amp;C&amp;"Times New Roman,Normal"&amp;12Página &amp;P</oddFooter>
  </headerFooter>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Template/>
  <TotalTime>10375</TotalTime>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ORÇAMENTO</vt:lpstr>
      <vt:lpstr>Cronograma basico</vt:lpstr>
      <vt:lpstr>COMPOSIÇÃO SAO</vt:lpstr>
      <vt:lpstr>Composição Abrigo de Gás 2 boti</vt:lpstr>
      <vt:lpstr>'Cronograma basico'!Titulos_de_impressao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Alessandra Reis</dc:creator>
  <dc:description/>
  <cp:lastModifiedBy>Adriana Stocco</cp:lastModifiedBy>
  <cp:revision>249</cp:revision>
  <cp:lastPrinted>2024-11-13T17:31:12Z</cp:lastPrinted>
  <dcterms:created xsi:type="dcterms:W3CDTF">2020-08-04T14:11:47Z</dcterms:created>
  <dcterms:modified xsi:type="dcterms:W3CDTF">2024-12-19T16:08:04Z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