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 - Sebastião Pires" sheetId="1" state="visible" r:id="rId2"/>
    <sheet name="Cronograma - Sebastião" sheetId="2" state="visible" r:id="rId3"/>
    <sheet name="BDI" sheetId="3" state="visible" r:id="rId4"/>
  </sheets>
  <definedNames>
    <definedName function="false" hidden="false" localSheetId="0" name="_xlnm.Print_Area" vbProcedure="false">'Orçamento - Sebastião Pires'!$A$1:$K$139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<sst xmlns="http://schemas.openxmlformats.org/spreadsheetml/2006/main" count="624" uniqueCount="436">
  <si>
    <t xml:space="preserve">OBJETO: CONTRATAÇÃO DE EMPRESA ESPECIALIZADA EM MÃO DE OBRA, COM FORNECIMENTO DE MATERIAIS, PARA REFORMA E AMPLIAÇÃO DE PRÉDIOS PÚBLICOS</t>
  </si>
  <si>
    <t xml:space="preserve">EMEB “SEBASTIÃO DE CAMARGO PIRES”, Rodovia Alkindar Monteiro Junqueira, KM 32, Bairro dos Pires, CEP 13.252-810</t>
  </si>
  <si>
    <t xml:space="preserve">FDE 07/2024, CDHU 08/2024 SINAPI 08/2024 PMSP 01/2024</t>
  </si>
  <si>
    <t xml:space="preserve">ITEM</t>
  </si>
  <si>
    <t xml:space="preserve">FONTE</t>
  </si>
  <si>
    <t xml:space="preserve">CÓDIGO</t>
  </si>
  <si>
    <t xml:space="preserve">Serviço</t>
  </si>
  <si>
    <t xml:space="preserve">unid.</t>
  </si>
  <si>
    <t xml:space="preserve">QUANT.</t>
  </si>
  <si>
    <t xml:space="preserve">VALOR</t>
  </si>
  <si>
    <t xml:space="preserve">BDI</t>
  </si>
  <si>
    <t xml:space="preserve">Valores Parciais dos Serviços</t>
  </si>
  <si>
    <t xml:space="preserve">Memoria de Calculo</t>
  </si>
  <si>
    <t xml:space="preserve">1.0</t>
  </si>
  <si>
    <t xml:space="preserve">SERVIÇOS PRELIMINARES</t>
  </si>
  <si>
    <t xml:space="preserve">1.1</t>
  </si>
  <si>
    <t xml:space="preserve">CANTEIRO DE OBRAS</t>
  </si>
  <si>
    <t xml:space="preserve">1.1.1</t>
  </si>
  <si>
    <t xml:space="preserve">FDE</t>
  </si>
  <si>
    <t xml:space="preserve">16.06.078</t>
  </si>
  <si>
    <t xml:space="preserve">Fornecimento e instalação de placa de identificação de obra incluso suporte estrutura de madeira.</t>
  </si>
  <si>
    <t xml:space="preserve">m²</t>
  </si>
  <si>
    <t xml:space="preserve">Conforme arte padrão fornecida pela Secretaria de Educação</t>
  </si>
  <si>
    <t xml:space="preserve">1.1.2</t>
  </si>
  <si>
    <t xml:space="preserve">CDHU</t>
  </si>
  <si>
    <t xml:space="preserve">02.02.150</t>
  </si>
  <si>
    <t xml:space="preserve">Locação de container tipo depósito - área mínima de 13,80 m²</t>
  </si>
  <si>
    <t xml:space="preserve">un x mês</t>
  </si>
  <si>
    <t xml:space="preserve">Considerado 1 depósito para o prazo da obra</t>
  </si>
  <si>
    <t xml:space="preserve">1.1.3</t>
  </si>
  <si>
    <t xml:space="preserve">02.02.130</t>
  </si>
  <si>
    <t xml:space="preserve">Locação de container tipo escritório com 1 vaso sanitário, 1 lavatório e 1 ponto para chuveiro - área mínima de 13,80 m²</t>
  </si>
  <si>
    <t xml:space="preserve">Considerado 1 contâiner para o prazo da obra</t>
  </si>
  <si>
    <t xml:space="preserve">1.1.4</t>
  </si>
  <si>
    <t xml:space="preserve">01.21.010</t>
  </si>
  <si>
    <t xml:space="preserve">Taxa de mobilização e desmobilização de equipamentos para execução de sondagem</t>
  </si>
  <si>
    <t xml:space="preserve">tx</t>
  </si>
  <si>
    <t xml:space="preserve">Considerado 1 taxa</t>
  </si>
  <si>
    <t xml:space="preserve">1.1.5</t>
  </si>
  <si>
    <t xml:space="preserve">01.21.110</t>
  </si>
  <si>
    <t xml:space="preserve">Sondagem do terreno à percussão (mínimo de 30 m)</t>
  </si>
  <si>
    <t xml:space="preserve">m</t>
  </si>
  <si>
    <t xml:space="preserve">Considerado uma perfuração</t>
  </si>
  <si>
    <t xml:space="preserve">1.1.6</t>
  </si>
  <si>
    <t xml:space="preserve">PMSP EDIF</t>
  </si>
  <si>
    <t xml:space="preserve">Retirada de poste de ferro, inclusive base de fixação</t>
  </si>
  <si>
    <t xml:space="preserve">un</t>
  </si>
  <si>
    <t xml:space="preserve">Considerado um poste</t>
  </si>
  <si>
    <t xml:space="preserve">1.1.7</t>
  </si>
  <si>
    <t xml:space="preserve">05.10.024</t>
  </si>
  <si>
    <t xml:space="preserve">Transporte de solo de 1ª e 2ª categoria por caminhão para distâncias superiores ao 10° km até o 15° km</t>
  </si>
  <si>
    <t xml:space="preserve">m³</t>
  </si>
  <si>
    <t xml:space="preserve">Estimado o transporte de 5,00 m³</t>
  </si>
  <si>
    <t xml:space="preserve">1.1.8</t>
  </si>
  <si>
    <t xml:space="preserve">07.12.020</t>
  </si>
  <si>
    <t xml:space="preserve">Compactação de aterro mecanizado mínimo de 95% pn, sem fornecimento de solo em campo aberto</t>
  </si>
  <si>
    <t xml:space="preserve">Estimada a compactação de 5,00 m³</t>
  </si>
  <si>
    <t xml:space="preserve">1.1.9</t>
  </si>
  <si>
    <t xml:space="preserve">02.10.020</t>
  </si>
  <si>
    <t xml:space="preserve">Locação de obra de edificação</t>
  </si>
  <si>
    <t xml:space="preserve">M2</t>
  </si>
  <si>
    <t xml:space="preserve">Área de ampliação das duas salas de aula</t>
  </si>
  <si>
    <t xml:space="preserve">1.1.10</t>
  </si>
  <si>
    <t xml:space="preserve">SINAPI</t>
  </si>
  <si>
    <t xml:space="preserve">98459</t>
  </si>
  <si>
    <t xml:space="preserve">Tapume com telha metálica. Af_03/2024</t>
  </si>
  <si>
    <t xml:space="preserve">Perímetro de construção das duas salas de aula</t>
  </si>
  <si>
    <t xml:space="preserve">1.1.11</t>
  </si>
  <si>
    <t xml:space="preserve">02.05.202</t>
  </si>
  <si>
    <t xml:space="preserve">Andaime torre metálico (1,5 x 1,5 m) com piso metálico</t>
  </si>
  <si>
    <t xml:space="preserve">MXMES</t>
  </si>
  <si>
    <t xml:space="preserve">Quantidade estimada</t>
  </si>
  <si>
    <t xml:space="preserve">1.1.12</t>
  </si>
  <si>
    <t xml:space="preserve">02.05.060</t>
  </si>
  <si>
    <t xml:space="preserve">Montagem e desmontagem de andaime torre metálica com altura até 10 m</t>
  </si>
  <si>
    <t xml:space="preserve">1.2</t>
  </si>
  <si>
    <t xml:space="preserve">PROJETOS</t>
  </si>
  <si>
    <t xml:space="preserve">1.2.1</t>
  </si>
  <si>
    <t xml:space="preserve">01.17.051</t>
  </si>
  <si>
    <t xml:space="preserve">Projeto executivo de estrutura em formato a1</t>
  </si>
  <si>
    <t xml:space="preserve">Considerado 1 para infraestrutura e 1 para superestrutura</t>
  </si>
  <si>
    <t xml:space="preserve">1.2.2</t>
  </si>
  <si>
    <t xml:space="preserve">01.17.031</t>
  </si>
  <si>
    <t xml:space="preserve">Projeto executivo de arquitetura em formato a1</t>
  </si>
  <si>
    <t xml:space="preserve">Considerado 1 para coberturas</t>
  </si>
  <si>
    <t xml:space="preserve">1.2.3</t>
  </si>
  <si>
    <t xml:space="preserve">01.17.111</t>
  </si>
  <si>
    <t xml:space="preserve">Projeto executivo de instalações elétricas em formato a1</t>
  </si>
  <si>
    <t xml:space="preserve">Considerado 1 para baixa tensão</t>
  </si>
  <si>
    <t xml:space="preserve">2.0</t>
  </si>
  <si>
    <t xml:space="preserve">DEMOLIÇÕES</t>
  </si>
  <si>
    <t xml:space="preserve">2.1</t>
  </si>
  <si>
    <t xml:space="preserve">ALVENARIA E REVESTIMENTOS</t>
  </si>
  <si>
    <t xml:space="preserve">2.1.1</t>
  </si>
  <si>
    <t xml:space="preserve">Demolição de alvenaria de bloco furado, de forma manual, sem reaproveitamento. af_12/2017</t>
  </si>
  <si>
    <t xml:space="preserve">Corredor das salas de aula: 3,00 x 4,00 = 10,50 m²</t>
  </si>
  <si>
    <t xml:space="preserve">2.2</t>
  </si>
  <si>
    <t xml:space="preserve">ESQUADRIAS</t>
  </si>
  <si>
    <t xml:space="preserve">2.2.1</t>
  </si>
  <si>
    <t xml:space="preserve">04.09.020</t>
  </si>
  <si>
    <t xml:space="preserve">Retirada de esquadria metálica em geral</t>
  </si>
  <si>
    <t xml:space="preserve">Portão de acesso , salas de aula: 1,80 x 2,10 = 3,78 m²</t>
  </si>
  <si>
    <t xml:space="preserve">2.3</t>
  </si>
  <si>
    <t xml:space="preserve">TRANSPORTE E DESCARTE DE ENTULHO</t>
  </si>
  <si>
    <t xml:space="preserve">2.3.1</t>
  </si>
  <si>
    <t xml:space="preserve">Remoção de entulho com caçamba metálica, inclusive carga manual e descarga em bota-fora</t>
  </si>
  <si>
    <t xml:space="preserve">Estimativa de entulho</t>
  </si>
  <si>
    <t xml:space="preserve">3.0</t>
  </si>
  <si>
    <t xml:space="preserve">ESTRUTURA</t>
  </si>
  <si>
    <t xml:space="preserve">3.1</t>
  </si>
  <si>
    <t xml:space="preserve">INFRAESTRUTURA</t>
  </si>
  <si>
    <t xml:space="preserve">3.1.1</t>
  </si>
  <si>
    <t xml:space="preserve">02.02.094</t>
  </si>
  <si>
    <t xml:space="preserve">Taxa de mobilizacao de equipamento para estaca tipo helice</t>
  </si>
  <si>
    <t xml:space="preserve">un </t>
  </si>
  <si>
    <t xml:space="preserve">3.1.2</t>
  </si>
  <si>
    <t xml:space="preserve">02.02.070</t>
  </si>
  <si>
    <t xml:space="preserve">Estaca tipo helice dn 25cm</t>
  </si>
  <si>
    <t xml:space="preserve">Considerado 16 estacas de 10m</t>
  </si>
  <si>
    <t xml:space="preserve">3.1.3</t>
  </si>
  <si>
    <t xml:space="preserve">02.01.001</t>
  </si>
  <si>
    <t xml:space="preserve">Escavacao manual - profundidade ate 1.80 m</t>
  </si>
  <si>
    <t xml:space="preserve">Escavação de baldrame sendo 16 blocos de 0,60 x 0,60 x 0,60 + 67,00 de viga x 0,20 x 0,30 = 7,48 m³</t>
  </si>
  <si>
    <t xml:space="preserve">3.1.4</t>
  </si>
  <si>
    <t xml:space="preserve">02.03.001</t>
  </si>
  <si>
    <t xml:space="preserve">Forma de madeira macica</t>
  </si>
  <si>
    <t xml:space="preserve">Laterais dos blocos 0,60 x 0,60 x 4 x 16 + vigas 67,00 x 0,30 x 2 = 63,24 m²</t>
  </si>
  <si>
    <t xml:space="preserve">3.1.5</t>
  </si>
  <si>
    <t xml:space="preserve">02.04.002</t>
  </si>
  <si>
    <t xml:space="preserve">Aco ca 50 (a ou b) fyk= 500 m pa</t>
  </si>
  <si>
    <t xml:space="preserve">kg</t>
  </si>
  <si>
    <t xml:space="preserve">Volume total 16 x 0,60 x 0,60 x 0,60 + 67,00 x 0,30 x 0,20 = 7,48m³ x 100Kg por m³ total de 748,00Kg</t>
  </si>
  <si>
    <t xml:space="preserve">3.1.6</t>
  </si>
  <si>
    <t xml:space="preserve">13.01.006</t>
  </si>
  <si>
    <t xml:space="preserve">Lastro de pedra britada - 5cm</t>
  </si>
  <si>
    <t xml:space="preserve">Conforme projeto</t>
  </si>
  <si>
    <t xml:space="preserve">3.1.7</t>
  </si>
  <si>
    <t xml:space="preserve">02.05.018</t>
  </si>
  <si>
    <t xml:space="preserve">Concreto dosado e lancado fck=25mpa</t>
  </si>
  <si>
    <t xml:space="preserve">Volume total sapatas e vigas: 16 x 0,60 x 0,60 x 0,60 + 67,00 x 0,30 x 0,20 = 7,48 m³
Contrapiso: 166,69 m² x 0,08 m = 13,34 m³</t>
  </si>
  <si>
    <t xml:space="preserve">3.1.8</t>
  </si>
  <si>
    <t xml:space="preserve">02.04.005</t>
  </si>
  <si>
    <t xml:space="preserve">Tela armadura (malha aco ca 60 fyk= 600 m pa)</t>
  </si>
  <si>
    <t xml:space="preserve">KG</t>
  </si>
  <si>
    <t xml:space="preserve">Considerado 10kg/m² de contrapiso, portanto 166,69 x 10 = 1.666,90 Kg</t>
  </si>
  <si>
    <t xml:space="preserve">3.1.9</t>
  </si>
  <si>
    <t xml:space="preserve">02.06.003</t>
  </si>
  <si>
    <t xml:space="preserve">Alvenaria embasamento tijolo barro maciço e = 1 tijolo</t>
  </si>
  <si>
    <t xml:space="preserve">Medidas lineares de 67,00m x 0,30 m = 20,10 m²</t>
  </si>
  <si>
    <t xml:space="preserve">3.1.10</t>
  </si>
  <si>
    <t xml:space="preserve">02.07.001</t>
  </si>
  <si>
    <t xml:space="preserve">Imperm resp alv embas com argam cim-areia 1:3 contendo hidrofugo</t>
  </si>
  <si>
    <t xml:space="preserve">Impermeabilização faces do embasamento total de 67,00 x 0,30 x 2 + 67,00 x 0,20 = 53,60 m²</t>
  </si>
  <si>
    <t xml:space="preserve">3.2</t>
  </si>
  <si>
    <t xml:space="preserve">SUPERESTRUTURA</t>
  </si>
  <si>
    <t xml:space="preserve">3.2.1</t>
  </si>
  <si>
    <t xml:space="preserve">03.01.001</t>
  </si>
  <si>
    <t xml:space="preserve">Formas de madeira macica</t>
  </si>
  <si>
    <t xml:space="preserve">16 pilares de 4,52 então 0,25 x 4,52 x 4 x 16 = 72,32m² + viga sendo 67,00 x 0,30 x 2 + 67,00 x 0,20 = 106,40m²</t>
  </si>
  <si>
    <t xml:space="preserve">3.2.2</t>
  </si>
  <si>
    <t xml:space="preserve">03.02.002</t>
  </si>
  <si>
    <t xml:space="preserve">Volume total 16 x 0,25 x 0,25 x 4,80 + 67,00 x 0,30 x 0,20 = 8,54 m³ sendo 100Kg por m³ temos 854,00Kg</t>
  </si>
  <si>
    <t xml:space="preserve">3.2.3</t>
  </si>
  <si>
    <t xml:space="preserve">03.03.016</t>
  </si>
  <si>
    <t xml:space="preserve">Concreto dosado e lancado fck=25 mpa</t>
  </si>
  <si>
    <t xml:space="preserve">Volume total pilares e vigas 16 x 0,25 x 0,25 x 4,52 + 67,00 x 0,30 x 0,20 = 8,54 m³</t>
  </si>
  <si>
    <t xml:space="preserve">3.2.4</t>
  </si>
  <si>
    <t xml:space="preserve">03.03.008</t>
  </si>
  <si>
    <t xml:space="preserve">Laje pre-fabricada unidirecional c/vigotas protendidas lp20-100kgf/m2</t>
  </si>
  <si>
    <t xml:space="preserve">Área de laje: 111,74 m²</t>
  </si>
  <si>
    <t xml:space="preserve">4.0</t>
  </si>
  <si>
    <t xml:space="preserve">ALVENARIA</t>
  </si>
  <si>
    <t xml:space="preserve">4.1</t>
  </si>
  <si>
    <t xml:space="preserve">04.01.033</t>
  </si>
  <si>
    <t xml:space="preserve">Alvenaria de bloco de concreto 14x19x39 cm classe c</t>
  </si>
  <si>
    <t xml:space="preserve">Conforme projeto 98,00 m²</t>
  </si>
  <si>
    <t xml:space="preserve">4.2</t>
  </si>
  <si>
    <t xml:space="preserve">04.01.034</t>
  </si>
  <si>
    <t xml:space="preserve">Alvenaria de bloco de concreto 19x19x39 cm classe c</t>
  </si>
  <si>
    <t xml:space="preserve">Conforme projeto 120,40 m²</t>
  </si>
  <si>
    <t xml:space="preserve">4.3</t>
  </si>
  <si>
    <t xml:space="preserve">04.01.045</t>
  </si>
  <si>
    <t xml:space="preserve">Concreto grout, preparado no local, lançado e adensado</t>
  </si>
  <si>
    <t xml:space="preserve">Estimado 10m³</t>
  </si>
  <si>
    <t xml:space="preserve">5.0</t>
  </si>
  <si>
    <t xml:space="preserve">COBERTURA</t>
  </si>
  <si>
    <t xml:space="preserve">5.1</t>
  </si>
  <si>
    <t xml:space="preserve">07.02.004</t>
  </si>
  <si>
    <t xml:space="preserve">Fornecimento e montagem de estrutura metalica com aço nao patinavel (astm a36/a570)</t>
  </si>
  <si>
    <r>
      <rPr>
        <sz val="10"/>
        <color rgb="FF000000"/>
        <rFont val="Arial"/>
        <family val="0"/>
      </rPr>
      <t xml:space="preserve">Considera-se 15 Kg/m², portanto:
</t>
    </r>
    <r>
      <rPr>
        <sz val="10"/>
        <color rgb="FF000000"/>
        <rFont val="Arial"/>
        <family val="2"/>
      </rPr>
      <t xml:space="preserve">Construção principal: 133,34 x 15 = 2.000,01 Kg</t>
    </r>
  </si>
  <si>
    <t xml:space="preserve">5.2</t>
  </si>
  <si>
    <t xml:space="preserve">07.03.131</t>
  </si>
  <si>
    <t xml:space="preserve">Telha galvalume / aco galv pint 1 face po/coil-coating trapez h=100mm e=0,65mm</t>
  </si>
  <si>
    <t xml:space="preserve">Construção principal: 133,34 + 15% = 153,34 m²</t>
  </si>
  <si>
    <t xml:space="preserve">5.3</t>
  </si>
  <si>
    <t xml:space="preserve">07.04.042</t>
  </si>
  <si>
    <t xml:space="preserve">Cumeeira de aco galv natural perfil trap e=0,5mm h=100mm</t>
  </si>
  <si>
    <t xml:space="preserve">Construção principal: 7,40 m</t>
  </si>
  <si>
    <t xml:space="preserve">5.4</t>
  </si>
  <si>
    <t xml:space="preserve">07.04.121</t>
  </si>
  <si>
    <t xml:space="preserve">Rufo dentado aco galv pint po/coil-coating e=0,65mm corte ate 400m</t>
  </si>
  <si>
    <t xml:space="preserve">Construção principal: 19,30 + 15% = 22,20 m</t>
  </si>
  <si>
    <t xml:space="preserve">5.5</t>
  </si>
  <si>
    <t xml:space="preserve">08.12.016</t>
  </si>
  <si>
    <t xml:space="preserve">Calha ou agua furtada em chapa galv. N 24 - corte 0,50m</t>
  </si>
  <si>
    <t xml:space="preserve">Construção principal: duas peças de 7,20 m</t>
  </si>
  <si>
    <t xml:space="preserve">6.0</t>
  </si>
  <si>
    <t xml:space="preserve">REVESTIMENTOS</t>
  </si>
  <si>
    <t xml:space="preserve">6.1</t>
  </si>
  <si>
    <t xml:space="preserve">REVESTIMENTO DE TETO</t>
  </si>
  <si>
    <t xml:space="preserve">6.1.2</t>
  </si>
  <si>
    <t xml:space="preserve">12.02.009</t>
  </si>
  <si>
    <t xml:space="preserve">Revestimento com gesso</t>
  </si>
  <si>
    <t xml:space="preserve">Estimado 111,74 m²</t>
  </si>
  <si>
    <t xml:space="preserve">6.2</t>
  </si>
  <si>
    <t xml:space="preserve">REVESTIMENTO DE PAREDES </t>
  </si>
  <si>
    <t xml:space="preserve">6.2.1</t>
  </si>
  <si>
    <r>
      <rPr>
        <sz val="10"/>
        <color rgb="FF000000"/>
        <rFont val="Arial"/>
        <family val="0"/>
      </rPr>
      <t xml:space="preserve">Conforme área de alvenaria:337,20</t>
    </r>
    <r>
      <rPr>
        <sz val="10"/>
        <color rgb="FF000000"/>
        <rFont val="Arial"/>
        <family val="2"/>
      </rPr>
      <t xml:space="preserve"> m²</t>
    </r>
  </si>
  <si>
    <t xml:space="preserve">6.2.2</t>
  </si>
  <si>
    <t xml:space="preserve">12.01.001</t>
  </si>
  <si>
    <t xml:space="preserve">Chapisco</t>
  </si>
  <si>
    <t xml:space="preserve">Exensão de 35,30 x 4,60 = 162,38 m²</t>
  </si>
  <si>
    <t xml:space="preserve">6.2.3</t>
  </si>
  <si>
    <t xml:space="preserve">12.02.005</t>
  </si>
  <si>
    <t xml:space="preserve">Emboço</t>
  </si>
  <si>
    <t xml:space="preserve">Exensão de 35,30 x 4,00 = 162,38 m²</t>
  </si>
  <si>
    <t xml:space="preserve">6.2.4</t>
  </si>
  <si>
    <t xml:space="preserve">12.02.007</t>
  </si>
  <si>
    <t xml:space="preserve">Reboco</t>
  </si>
  <si>
    <t xml:space="preserve">6.3</t>
  </si>
  <si>
    <t xml:space="preserve">REVESTIMENTO DE PISOS</t>
  </si>
  <si>
    <t xml:space="preserve">6.3.1</t>
  </si>
  <si>
    <t xml:space="preserve">104162</t>
  </si>
  <si>
    <t xml:space="preserve">Piso em granilite, marmorite ou granitina em ambientes internos, com espessura de 8 mm, incluso mistura em betoneira, colocação das juntas, aplicação do piso, 4 polimentos com politriz, estucamento, selador e cera. af_06/2022</t>
  </si>
  <si>
    <t xml:space="preserve">Conforme projeto: 122,40 m²</t>
  </si>
  <si>
    <t xml:space="preserve">6.3.2</t>
  </si>
  <si>
    <t xml:space="preserve">SINAPI-I</t>
  </si>
  <si>
    <t xml:space="preserve">Rodapé pre-moldado de granilite, marmorite ou granitina l = 10 cm</t>
  </si>
  <si>
    <t xml:space="preserve">Conforme projeto: 71,60 m</t>
  </si>
  <si>
    <t xml:space="preserve">7.0</t>
  </si>
  <si>
    <t xml:space="preserve">MARCENARIA</t>
  </si>
  <si>
    <t xml:space="preserve">7.1</t>
  </si>
  <si>
    <t xml:space="preserve">05.01.005</t>
  </si>
  <si>
    <t xml:space="preserve">Pm-05 porta de madeira sarrafeada p/ pint. bat. madeira l=92cm </t>
  </si>
  <si>
    <t xml:space="preserve">8.0</t>
  </si>
  <si>
    <t xml:space="preserve">SERRALHERIA</t>
  </si>
  <si>
    <t xml:space="preserve">8.1</t>
  </si>
  <si>
    <t xml:space="preserve">25.20.020</t>
  </si>
  <si>
    <t xml:space="preserve">Tela de proteção tipo mosquiteira removível, em fibra de vidro com revestimento em pvc e requadro em alumínio</t>
  </si>
  <si>
    <t xml:space="preserve">Cozinha: 5,60 x 1,20 = 6,72 m²</t>
  </si>
  <si>
    <t xml:space="preserve">8.2</t>
  </si>
  <si>
    <t xml:space="preserve">06.01.072</t>
  </si>
  <si>
    <t xml:space="preserve">Caixilho de alumínio – basculantes</t>
  </si>
  <si>
    <t xml:space="preserve">Salas de aula: (7,00 x 1,80 x 2) + (5,4 x 0,50 x 2) = 30,60 m²</t>
  </si>
  <si>
    <t xml:space="preserve">8.3</t>
  </si>
  <si>
    <t xml:space="preserve">06.01.075</t>
  </si>
  <si>
    <t xml:space="preserve">Caixilhos de aluminio -fixo</t>
  </si>
  <si>
    <t xml:space="preserve">Duas esquadrias, nas medidas 0,30 x 1,10 m = 0,66 m²</t>
  </si>
  <si>
    <t xml:space="preserve">11.0</t>
  </si>
  <si>
    <t xml:space="preserve">ELÉTRICA</t>
  </si>
  <si>
    <t xml:space="preserve">11.1</t>
  </si>
  <si>
    <t xml:space="preserve">ENTRADA EM BAIXA TENSÃO</t>
  </si>
  <si>
    <t xml:space="preserve">11.1.1</t>
  </si>
  <si>
    <t xml:space="preserve">09.02.088</t>
  </si>
  <si>
    <t xml:space="preserve">Disjuntor tripolar termomagnetico 3x10a a 3x50a</t>
  </si>
  <si>
    <t xml:space="preserve">11.2</t>
  </si>
  <si>
    <t xml:space="preserve">REDE DE BAIXA TENSÃO</t>
  </si>
  <si>
    <t xml:space="preserve">11.2.1</t>
  </si>
  <si>
    <t xml:space="preserve">09.03.059 </t>
  </si>
  <si>
    <t xml:space="preserve">Eletroduto em polietileno de 32mm-inclusive conexoes m</t>
  </si>
  <si>
    <t xml:space="preserve">11.2.2</t>
  </si>
  <si>
    <t xml:space="preserve">09.05.070</t>
  </si>
  <si>
    <t xml:space="preserve">Disjuntor bipolar termomagnetico 2x10a a 2x50a</t>
  </si>
  <si>
    <t xml:space="preserve">11.2.3</t>
  </si>
  <si>
    <t xml:space="preserve">09.05.071</t>
  </si>
  <si>
    <t xml:space="preserve">Disjuntor bipolar termomagnetico  2x60a a 2x100a</t>
  </si>
  <si>
    <t xml:space="preserve">11.2.4</t>
  </si>
  <si>
    <t xml:space="preserve">91939</t>
  </si>
  <si>
    <t xml:space="preserve">Af_12/2015 caixa retangular 4”x2” alta (2,00 m do piso), pvc, instalada em parede – fornecimento e instalação. af_12/2015</t>
  </si>
  <si>
    <t xml:space="preserve">unid</t>
  </si>
  <si>
    <t xml:space="preserve">11.2.5</t>
  </si>
  <si>
    <t xml:space="preserve">91941</t>
  </si>
  <si>
    <t xml:space="preserve">Caixa retangular 4” x 2” baixa (0,30 m do piso), pvc, instalada em parede – fornecimento e instalação. af_12/2015</t>
  </si>
  <si>
    <t xml:space="preserve">11.2.6</t>
  </si>
  <si>
    <t xml:space="preserve">09.07.004</t>
  </si>
  <si>
    <t xml:space="preserve">Fio de 2,50 mm2 750v (isolaçao nao halogenado)</t>
  </si>
  <si>
    <t xml:space="preserve">11.2.7</t>
  </si>
  <si>
    <t xml:space="preserve">09.07.005</t>
  </si>
  <si>
    <t xml:space="preserve">Fio de 4,00 mm2 750v (isolaçao nao halogenado</t>
  </si>
  <si>
    <t xml:space="preserve">11.2.8</t>
  </si>
  <si>
    <t xml:space="preserve">09.08.067</t>
  </si>
  <si>
    <t xml:space="preserve">Interruptor 1 tecla bipol simpl caixa 4"x2"-eletr pvc rígido</t>
  </si>
  <si>
    <t xml:space="preserve">11.2.9</t>
  </si>
  <si>
    <t xml:space="preserve">09.08.079</t>
  </si>
  <si>
    <t xml:space="preserve">Tomada 2p+t padrao nbr 14136 corrente 10a-250v-eletr. pvc rígido</t>
  </si>
  <si>
    <t xml:space="preserve">11.2.10</t>
  </si>
  <si>
    <t xml:space="preserve">40.04.096</t>
  </si>
  <si>
    <t xml:space="preserve">Tomada rj 45 para rede de dados, com placa</t>
  </si>
  <si>
    <t xml:space="preserve">11.2.11</t>
  </si>
  <si>
    <t xml:space="preserve">39.18.120</t>
  </si>
  <si>
    <t xml:space="preserve">Cabo para rede u/utp 23 awg com 4 pares - categoria 6a</t>
  </si>
  <si>
    <t xml:space="preserve">11.2.12</t>
  </si>
  <si>
    <t xml:space="preserve">Ventilador de parede, diâm. mín.=65cm</t>
  </si>
  <si>
    <t xml:space="preserve">11.3</t>
  </si>
  <si>
    <t xml:space="preserve">ILUMINAÇÃO </t>
  </si>
  <si>
    <t xml:space="preserve">11.3.1</t>
  </si>
  <si>
    <t xml:space="preserve">09.09.057</t>
  </si>
  <si>
    <t xml:space="preserve">Luminária sobrepor led tubular vidro 2x18w temperatura de cor 4000ºk u</t>
  </si>
  <si>
    <t xml:space="preserve">11.3.2</t>
  </si>
  <si>
    <t xml:space="preserve">40.07.040</t>
  </si>
  <si>
    <t xml:space="preserve">Caixa em pvc octogonal de 4´ x 4´</t>
  </si>
  <si>
    <t xml:space="preserve">11.3.3</t>
  </si>
  <si>
    <t xml:space="preserve">09.11.016</t>
  </si>
  <si>
    <t xml:space="preserve">Il-112 luminária led &lt;= 70 w aplicada áreas externas poste metálico h=6 m</t>
  </si>
  <si>
    <t xml:space="preserve">12.0</t>
  </si>
  <si>
    <t xml:space="preserve">ACABAMENTO E PINTURA</t>
  </si>
  <si>
    <t xml:space="preserve">12.1</t>
  </si>
  <si>
    <t xml:space="preserve">102488</t>
  </si>
  <si>
    <t xml:space="preserve">Preparo do piso cimentado para pintura - lixamento e limpeza. Af_05/2021</t>
  </si>
  <si>
    <t xml:space="preserve">Preparo do piso da quadra para execução de pintura</t>
  </si>
  <si>
    <t xml:space="preserve">12.2</t>
  </si>
  <si>
    <t xml:space="preserve">03.10.140</t>
  </si>
  <si>
    <t xml:space="preserve">Remoção de pintura em massa com lixamento</t>
  </si>
  <si>
    <t xml:space="preserve">Preparo de paredes com pintura avariada para nova pintura</t>
  </si>
  <si>
    <t xml:space="preserve">12.3</t>
  </si>
  <si>
    <t xml:space="preserve">33.02.060</t>
  </si>
  <si>
    <t xml:space="preserve">Massa corrida a base de PVA</t>
  </si>
  <si>
    <t xml:space="preserve">Quantidade estimada para reparo de alvenaria para pintura</t>
  </si>
  <si>
    <t xml:space="preserve">12.4</t>
  </si>
  <si>
    <t xml:space="preserve">17.01.050</t>
  </si>
  <si>
    <t xml:space="preserve">Regularização de piso com nata de cimento</t>
  </si>
  <si>
    <t xml:space="preserve">Quantidade estimada para regularização do piso da quadra</t>
  </si>
  <si>
    <t xml:space="preserve">12.5</t>
  </si>
  <si>
    <t xml:space="preserve">15.02.005</t>
  </si>
  <si>
    <t xml:space="preserve">Tinta latex economica</t>
  </si>
  <si>
    <t xml:space="preserve">Pintura área de ampliação, incluso 10% para retoques</t>
  </si>
  <si>
    <t xml:space="preserve">12.6</t>
  </si>
  <si>
    <t xml:space="preserve">02.06.030</t>
  </si>
  <si>
    <t xml:space="preserve">Locação de plataforma elevatória articulada, com altura aproximada de 12,5m, capacidade de carga de 227 kg, elétrica</t>
  </si>
  <si>
    <t xml:space="preserve">UNMES</t>
  </si>
  <si>
    <t xml:space="preserve">Pintura do pátio e superfícies de alvenaria externas</t>
  </si>
  <si>
    <t xml:space="preserve">12.7</t>
  </si>
  <si>
    <t xml:space="preserve">33.12.011</t>
  </si>
  <si>
    <t xml:space="preserve">Esmalte à base de água em madeira, inclusive preparo</t>
  </si>
  <si>
    <t xml:space="preserve">Pintura das portas de madeira, área ampliada</t>
  </si>
  <si>
    <t xml:space="preserve">12.8</t>
  </si>
  <si>
    <t xml:space="preserve">102491</t>
  </si>
  <si>
    <t xml:space="preserve">Pintura de piso com tinta acrílica, aplicação manual, 2 demãos, incluso fundo preparador. Af_05/2021</t>
  </si>
  <si>
    <t xml:space="preserve">Piso da quadra</t>
  </si>
  <si>
    <t xml:space="preserve">12.9</t>
  </si>
  <si>
    <t xml:space="preserve">102504</t>
  </si>
  <si>
    <t xml:space="preserve">Pintura de demarcação de quadra poliesportiva com tinta acrílica, e = 5 cm, aplicação manual. Af_05/2021</t>
  </si>
  <si>
    <t xml:space="preserve">M</t>
  </si>
  <si>
    <t xml:space="preserve">13.0</t>
  </si>
  <si>
    <t xml:space="preserve">SERVIÇOS COMPLEMENTARES</t>
  </si>
  <si>
    <t xml:space="preserve">13.1</t>
  </si>
  <si>
    <t xml:space="preserve">Limpeza geral da obra</t>
  </si>
  <si>
    <t xml:space="preserve">Área de intervenção</t>
  </si>
  <si>
    <t xml:space="preserve">13.2</t>
  </si>
  <si>
    <t xml:space="preserve">05.80.042</t>
  </si>
  <si>
    <t xml:space="preserve">Lousa quadriculada l=4.61m mod. Lg-01</t>
  </si>
  <si>
    <t xml:space="preserve">Instalação nas salas de aula</t>
  </si>
  <si>
    <t xml:space="preserve">13.3</t>
  </si>
  <si>
    <t xml:space="preserve">16.18.070</t>
  </si>
  <si>
    <t xml:space="preserve">Si-01 placa de sinalização de ambiente 200x200mm (porta)</t>
  </si>
  <si>
    <t xml:space="preserve">Placa de identificação dos ambientes, total de 02</t>
  </si>
  <si>
    <t xml:space="preserve">13.4</t>
  </si>
  <si>
    <t xml:space="preserve">Composição</t>
  </si>
  <si>
    <t xml:space="preserve">-</t>
  </si>
  <si>
    <t xml:space="preserve">Conjunto escolar para aluno. Tamanho 5. CJA-05 FDE. Altura D</t>
  </si>
  <si>
    <t xml:space="preserve">Considerado 32 conjuntos por sala</t>
  </si>
  <si>
    <t xml:space="preserve">13.5</t>
  </si>
  <si>
    <t xml:space="preserve">Armário de aço – 1600mm x 900mm x 450mm</t>
  </si>
  <si>
    <t xml:space="preserve">Considerado 01 armário por sala</t>
  </si>
  <si>
    <t xml:space="preserve">13.6</t>
  </si>
  <si>
    <t xml:space="preserve">Conjunto de refeitório com encosto</t>
  </si>
  <si>
    <t xml:space="preserve">Considerado 04 conjuntos para o refeitório</t>
  </si>
  <si>
    <t xml:space="preserve">13.7</t>
  </si>
  <si>
    <t xml:space="preserve">Mesa de trabalho medida 1200 x 700</t>
  </si>
  <si>
    <t xml:space="preserve">Considerado uma unidade por sala</t>
  </si>
  <si>
    <t xml:space="preserve">VALOR GLOBAL DOS SERVIÇOS</t>
  </si>
  <si>
    <t xml:space="preserve">Itatiba, 02 de Outubro de 2024</t>
  </si>
  <si>
    <t xml:space="preserve">Departamento de Obras Escolares</t>
  </si>
  <si>
    <t xml:space="preserve">Secretaria de Educação</t>
  </si>
  <si>
    <t xml:space="preserve">CRONOGRAMA FÍSICO / FINANCEIRO</t>
  </si>
  <si>
    <t xml:space="preserve">EMEB “SEBASTIÃO DE CAMARGO PIRES”</t>
  </si>
  <si>
    <t xml:space="preserve">DISCRIMINAÇÃO</t>
  </si>
  <si>
    <t xml:space="preserve">TOTAL DO ITEM</t>
  </si>
  <si>
    <t xml:space="preserve">Primeiro</t>
  </si>
  <si>
    <t xml:space="preserve">Segundo</t>
  </si>
  <si>
    <t xml:space="preserve">Terceiro</t>
  </si>
  <si>
    <t xml:space="preserve">Quarto</t>
  </si>
  <si>
    <t xml:space="preserve">Quinto</t>
  </si>
  <si>
    <t xml:space="preserve">Sexto</t>
  </si>
  <si>
    <t xml:space="preserve">( % / R$ )</t>
  </si>
  <si>
    <t xml:space="preserve">Mês</t>
  </si>
  <si>
    <t xml:space="preserve">100%%</t>
  </si>
  <si>
    <t xml:space="preserve">TOTAL GERAL:</t>
  </si>
  <si>
    <t xml:space="preserve">DESEMBOLSO TOTAL DO MÊS (R$):</t>
  </si>
  <si>
    <t xml:space="preserve">MENSAL</t>
  </si>
  <si>
    <t xml:space="preserve">ACUM.</t>
  </si>
  <si>
    <t xml:space="preserve">PERCENTUAL:</t>
  </si>
  <si>
    <t xml:space="preserve">DECOMPOSIÇÃO DE BDI</t>
  </si>
  <si>
    <t xml:space="preserve">Conforme legislação tributária municipal, definir estimativa de percentual da base de cálculo para o ISS:</t>
  </si>
  <si>
    <t xml:space="preserve">Sobre a base de cálculo, definir a respectiva alíquota do ISS (entre 2% e 5%):</t>
  </si>
  <si>
    <t xml:space="preserve">DETALHAMENTO DO BDI</t>
  </si>
  <si>
    <t xml:space="preserve">Item</t>
  </si>
  <si>
    <t xml:space="preserve">Descrição dos Serviços</t>
  </si>
  <si>
    <t xml:space="preserve">Siglas</t>
  </si>
  <si>
    <t xml:space="preserve">%</t>
  </si>
  <si>
    <t xml:space="preserve">SEM DESONERAÇÃO</t>
  </si>
  <si>
    <t xml:space="preserve">Administração Central</t>
  </si>
  <si>
    <t xml:space="preserve">AC</t>
  </si>
  <si>
    <t xml:space="preserve">Seguro e Garantias</t>
  </si>
  <si>
    <t xml:space="preserve">SG</t>
  </si>
  <si>
    <t xml:space="preserve">1.3</t>
  </si>
  <si>
    <t xml:space="preserve">Risco</t>
  </si>
  <si>
    <t xml:space="preserve">R</t>
  </si>
  <si>
    <t xml:space="preserve">1.4</t>
  </si>
  <si>
    <t xml:space="preserve">Despesas Financeiras</t>
  </si>
  <si>
    <t xml:space="preserve">DF</t>
  </si>
  <si>
    <t xml:space="preserve">1.5</t>
  </si>
  <si>
    <t xml:space="preserve">Lucro</t>
  </si>
  <si>
    <t xml:space="preserve">L</t>
  </si>
  <si>
    <t xml:space="preserve">1.6</t>
  </si>
  <si>
    <t xml:space="preserve">Tributos (Impostos COFINS 3% e PIS 0,65%)</t>
  </si>
  <si>
    <t xml:space="preserve">CP</t>
  </si>
  <si>
    <t xml:space="preserve">1.7</t>
  </si>
  <si>
    <t xml:space="preserve">Tributos (ISS)</t>
  </si>
  <si>
    <t xml:space="preserve">ISS</t>
  </si>
  <si>
    <t xml:space="preserve">1.8</t>
  </si>
  <si>
    <t xml:space="preserve">Tributos (Contribuição Previdenciária de Receita Bruta)</t>
  </si>
  <si>
    <t xml:space="preserve">CPRB</t>
  </si>
  <si>
    <t xml:space="preserve">1.9</t>
  </si>
  <si>
    <t xml:space="preserve">BDI CALCULADO</t>
  </si>
  <si>
    <t xml:space="preserve">BDI CALCULADO CONFORME ACÓRDÃO Nº 2369/2011 – TCU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</si>
</sst>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.00"/>
    <numFmt numFmtId="166" formatCode="[$R$-416]\ #,##0.00;[RED]\-[$R$-416]\ #,##0.00"/>
    <numFmt numFmtId="167" formatCode="#,##0.00;\-#,##0.00"/>
    <numFmt numFmtId="168" formatCode="\ * #,##0.00\ ;\-* #,##0.00\ ;\ * \-#\ ;\ @\ "/>
    <numFmt numFmtId="169" formatCode="0.00%"/>
    <numFmt numFmtId="170" formatCode="#,##0.00"/>
    <numFmt numFmtId="171" formatCode="#,##0.00;[RED]#,##0.00"/>
    <numFmt numFmtId="172" formatCode="00"/>
    <numFmt numFmtId="173" formatCode="General"/>
    <numFmt numFmtId="174" formatCode="0%"/>
    <numFmt numFmtId="175" formatCode="@"/>
  </numFmts>
  <fonts count="3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2"/>
      <name val="Arial"/>
      <family val="2"/>
    </font>
    <font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0"/>
    </font>
    <font>
      <sz val="10"/>
      <color rgb="FF0000FF"/>
      <name val="Arial"/>
      <family val="2"/>
    </font>
    <font>
      <sz val="11"/>
      <name val="Arial"/>
      <family val="2"/>
    </font>
    <font>
      <b val="true"/>
      <sz val="11"/>
      <name val="Arial"/>
      <family val="2"/>
    </font>
    <font>
      <sz val="8"/>
      <name val="Arial"/>
      <family val="2"/>
    </font>
    <font>
      <b val="true"/>
      <sz val="13"/>
      <color rgb="FF000000"/>
      <name val="Arial1"/>
      <family val="0"/>
    </font>
    <font>
      <b val="true"/>
      <sz val="12"/>
      <color rgb="FF000000"/>
      <name val="Arial"/>
      <family val="2"/>
    </font>
    <font>
      <b val="true"/>
      <sz val="12"/>
      <color rgb="FF000000"/>
      <name val="Times New Roman"/>
      <family val="1"/>
    </font>
    <font>
      <b val="true"/>
      <sz val="8"/>
      <color rgb="FF000000"/>
      <name val="Times New Roman"/>
      <family val="1"/>
    </font>
    <font>
      <b val="true"/>
      <sz val="10"/>
      <color rgb="FF000000"/>
      <name val="Arial1"/>
      <family val="0"/>
    </font>
    <font>
      <b val="true"/>
      <sz val="12"/>
      <color rgb="FF000000"/>
      <name val="Arial1"/>
      <family val="0"/>
    </font>
    <font>
      <b val="true"/>
      <sz val="8"/>
      <color rgb="FF000000"/>
      <name val="Arial1"/>
      <family val="0"/>
    </font>
    <font>
      <i val="true"/>
      <sz val="11"/>
      <color rgb="FF7F7F7F"/>
      <name val="Calibri"/>
      <family val="2"/>
    </font>
    <font>
      <b val="true"/>
      <sz val="10"/>
      <color rgb="FF000000"/>
      <name val="Arial"/>
      <family val="0"/>
    </font>
    <font>
      <sz val="10"/>
      <color rgb="FF7F7F7F"/>
      <name val="Arial"/>
      <family val="0"/>
    </font>
    <font>
      <b val="true"/>
      <sz val="11"/>
      <color rgb="FFFFFFFF"/>
      <name val="Calibri2"/>
      <family val="0"/>
    </font>
    <font>
      <sz val="11"/>
      <color rgb="FFFFFFFF"/>
      <name val="Calibri2"/>
      <family val="0"/>
    </font>
    <font>
      <sz val="11"/>
      <color rgb="FF000000"/>
      <name val="Calibri2"/>
      <family val="0"/>
    </font>
    <font>
      <b val="true"/>
      <sz val="10"/>
      <color rgb="FF000000"/>
      <name val="Arial21"/>
      <family val="0"/>
    </font>
    <font>
      <b val="true"/>
      <sz val="11"/>
      <color rgb="FF000000"/>
      <name val="Calibri2"/>
      <family val="0"/>
    </font>
    <font>
      <sz val="10"/>
      <color rgb="FF000000"/>
      <name val="Arial21"/>
      <family val="0"/>
    </font>
    <font>
      <b val="true"/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7BC65"/>
        <bgColor rgb="FFAFD095"/>
      </patternFill>
    </fill>
    <fill>
      <patternFill patternType="solid">
        <fgColor rgb="FFAFD095"/>
        <bgColor rgb="FFD9D9D9"/>
      </patternFill>
    </fill>
    <fill>
      <patternFill patternType="solid">
        <fgColor rgb="FFDDE8CB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6F9D4"/>
      </patternFill>
    </fill>
    <fill>
      <patternFill patternType="solid">
        <fgColor rgb="FFD9D9D9"/>
        <bgColor rgb="FFDDE8CB"/>
      </patternFill>
    </fill>
    <fill>
      <patternFill patternType="solid">
        <fgColor rgb="FF461EF2"/>
        <bgColor rgb="FF0033CC"/>
      </patternFill>
    </fill>
    <fill>
      <patternFill patternType="solid">
        <fgColor rgb="FF000000"/>
        <bgColor rgb="FF003300"/>
      </patternFill>
    </fill>
    <fill>
      <patternFill patternType="solid">
        <fgColor rgb="FFF6F9D4"/>
        <bgColor rgb="FFF2F2F2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/>
      <top style="hair">
        <color rgb="FF0000FF"/>
      </top>
      <bottom style="hair">
        <color rgb="FF0000FF"/>
      </bottom>
      <diagonal/>
    </border>
    <border diagonalUp="false" diagonalDown="false">
      <left/>
      <right/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/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33CC"/>
      </bottom>
      <diagonal/>
    </border>
    <border diagonalUp="false" diagonalDown="false"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 diagonalUp="false" diagonalDown="false">
      <left style="thin">
        <color rgb="FF0000FF"/>
      </left>
      <right/>
      <top style="thin">
        <color rgb="FF0000FF"/>
      </top>
      <bottom style="thin">
        <color rgb="FF0000FF"/>
      </bottom>
      <diagonal/>
    </border>
    <border diagonalUp="false" diagonalDown="false">
      <left/>
      <right/>
      <top style="thin">
        <color rgb="FF0000FF"/>
      </top>
      <bottom style="thin">
        <color rgb="FF0000FF"/>
      </bottom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8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4" fontId="0" fillId="0" borderId="0" applyFont="false" applyBorder="false" applyAlignment="true" applyProtection="false">
      <alignment horizontal="general" vertical="bottom" textRotation="0" wrapText="false" indent="0" shrinkToFit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0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5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0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4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0" fillId="0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0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1" fillId="6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9" fillId="6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6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1" fillId="0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6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8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0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9" fillId="6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6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1" fillId="6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6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9" fillId="6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6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6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6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6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1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5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5" borderId="18" xfId="1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9" fillId="6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6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6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4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10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Explanatory Text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7F7F7F"/>
      <rgbColor rgb="FF9999FF"/>
      <rgbColor rgb="FF993366"/>
      <rgbColor rgb="FFF6F9D4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461EF2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502200</xdr:colOff>
      <xdr:row>0</xdr:row>
      <xdr:rowOff>105480</xdr:rowOff>
    </xdr:from>
    <xdr:to>
      <xdr:col>2</xdr:col>
      <xdr:colOff>334440</xdr:colOff>
      <xdr:row>4</xdr:row>
      <xdr:rowOff>327600</xdr:rowOff>
    </xdr:to>
    <xdr:pic>
      <xdr:nvPicPr>
        <xdr:cNvPr id="0" name="Figura 1" descr=""/>
        <xdr:cNvPicPr/>
      </xdr:nvPicPr>
      <xdr:blipFill>
        <a:blip r:embed="rId1"/>
        <a:srcRect l="26159" t="0" r="25303" b="48314"/>
        <a:stretch/>
      </xdr:blipFill>
      <xdr:spPr>
        <a:xfrm>
          <a:off x="502200" y="105480"/>
          <a:ext cx="1458000" cy="128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747360</xdr:colOff>
      <xdr:row>0</xdr:row>
      <xdr:rowOff>72000</xdr:rowOff>
    </xdr:from>
    <xdr:to>
      <xdr:col>1</xdr:col>
      <xdr:colOff>1005120</xdr:colOff>
      <xdr:row>2</xdr:row>
      <xdr:rowOff>566280</xdr:rowOff>
    </xdr:to>
    <xdr:pic>
      <xdr:nvPicPr>
        <xdr:cNvPr id="1" name="Figura 2" descr=""/>
        <xdr:cNvPicPr/>
      </xdr:nvPicPr>
      <xdr:blipFill>
        <a:blip r:embed="rId1"/>
        <a:srcRect l="26159" t="0" r="25303" b="48314"/>
        <a:stretch/>
      </xdr:blipFill>
      <xdr:spPr>
        <a:xfrm>
          <a:off x="747360" y="72000"/>
          <a:ext cx="1070640" cy="942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false" rightToLeft="false" tabSelected="false" showOutlineSymbols="true" defaultGridColor="true" view="normal" topLeftCell="A107" colorId="64" zoomScale="80" zoomScaleNormal="80" zoomScalePageLayoutView="100" workbookViewId="0">
      <selection pane="topLeft" activeCell="A138" activeCellId="0" sqref="A138"/>
    </sheetView>
  </sheetViews>
  <sheetFormatPr defaultColWidth="11.53515625" defaultRowHeight="18.4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2.91"/>
    <col collapsed="false" customWidth="true" hidden="false" outlineLevel="0" max="4" min="4" style="1" width="65.37"/>
    <col collapsed="false" customWidth="false" hidden="false" outlineLevel="0" max="5" min="5" style="1" width="11.53"/>
    <col collapsed="false" customWidth="false" hidden="false" outlineLevel="0" max="6" min="6" style="2" width="11.53"/>
    <col collapsed="false" customWidth="true" hidden="false" outlineLevel="0" max="7" min="7" style="3" width="13.2"/>
    <col collapsed="false" customWidth="true" hidden="false" outlineLevel="0" max="9" min="8" style="3" width="20.31"/>
    <col collapsed="false" customWidth="true" hidden="false" outlineLevel="0" max="10" min="10" style="1" width="2.92"/>
    <col collapsed="false" customWidth="true" hidden="false" outlineLevel="0" max="11" min="11" style="4" width="50.07"/>
    <col collapsed="false" customWidth="false" hidden="false" outlineLevel="0" max="64" min="12" style="1" width="11.53"/>
  </cols>
  <sheetData>
    <row r="1" customFormat="false" ht="20.3" hidden="false" customHeight="true" outlineLevel="0" collapsed="false">
      <c r="A1" s="5"/>
      <c r="B1" s="5"/>
      <c r="C1" s="5"/>
      <c r="D1" s="6" t="s">
        <v>0</v>
      </c>
      <c r="E1" s="6"/>
      <c r="F1" s="6"/>
      <c r="G1" s="6"/>
      <c r="H1" s="6"/>
      <c r="I1" s="6"/>
      <c r="J1" s="7"/>
      <c r="K1" s="8"/>
    </row>
    <row r="2" customFormat="false" ht="20.3" hidden="false" customHeight="true" outlineLevel="0" collapsed="false">
      <c r="A2" s="5"/>
      <c r="B2" s="5"/>
      <c r="C2" s="5"/>
      <c r="D2" s="6"/>
      <c r="E2" s="6"/>
      <c r="F2" s="6"/>
      <c r="G2" s="6"/>
      <c r="H2" s="6"/>
      <c r="I2" s="6"/>
      <c r="J2" s="7"/>
      <c r="K2" s="8"/>
    </row>
    <row r="3" customFormat="false" ht="22.65" hidden="false" customHeight="true" outlineLevel="0" collapsed="false">
      <c r="A3" s="5"/>
      <c r="B3" s="5"/>
      <c r="C3" s="5"/>
      <c r="D3" s="9" t="s">
        <v>1</v>
      </c>
      <c r="E3" s="9"/>
      <c r="F3" s="9"/>
      <c r="G3" s="9"/>
      <c r="H3" s="9"/>
      <c r="I3" s="9"/>
      <c r="J3" s="7"/>
      <c r="K3" s="8"/>
    </row>
    <row r="4" customFormat="false" ht="20.3" hidden="false" customHeight="true" outlineLevel="0" collapsed="false">
      <c r="A4" s="5"/>
      <c r="B4" s="5"/>
      <c r="C4" s="5"/>
      <c r="D4" s="10" t="s">
        <v>2</v>
      </c>
      <c r="E4" s="10"/>
      <c r="F4" s="10"/>
      <c r="G4" s="10"/>
      <c r="H4" s="10"/>
      <c r="I4" s="10"/>
      <c r="J4" s="7"/>
      <c r="K4" s="8"/>
    </row>
    <row r="5" customFormat="false" ht="33.55" hidden="false" customHeight="true" outlineLevel="0" collapsed="false">
      <c r="A5" s="5"/>
      <c r="B5" s="5"/>
      <c r="C5" s="5"/>
      <c r="D5" s="10"/>
      <c r="E5" s="10"/>
      <c r="F5" s="10"/>
      <c r="G5" s="10"/>
      <c r="H5" s="10"/>
      <c r="I5" s="10"/>
      <c r="J5" s="7"/>
      <c r="K5" s="8"/>
    </row>
    <row r="6" customFormat="false" ht="20.3" hidden="false" customHeight="true" outlineLevel="0" collapsed="false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4" t="s">
        <v>11</v>
      </c>
      <c r="J6" s="7"/>
      <c r="K6" s="8"/>
    </row>
    <row r="7" customFormat="false" ht="20.3" hidden="false" customHeight="true" outlineLevel="0" collapsed="false">
      <c r="A7" s="11"/>
      <c r="B7" s="11"/>
      <c r="C7" s="11"/>
      <c r="D7" s="11"/>
      <c r="E7" s="12"/>
      <c r="F7" s="13"/>
      <c r="G7" s="14"/>
      <c r="H7" s="15" t="n">
        <v>0.23</v>
      </c>
      <c r="I7" s="14"/>
      <c r="J7" s="7"/>
      <c r="K7" s="8"/>
    </row>
    <row r="8" customFormat="false" ht="20.3" hidden="false" customHeight="true" outlineLevel="0" collapsed="false">
      <c r="A8" s="11"/>
      <c r="B8" s="11"/>
      <c r="C8" s="11"/>
      <c r="D8" s="11"/>
      <c r="E8" s="12"/>
      <c r="F8" s="13"/>
      <c r="G8" s="14"/>
      <c r="H8" s="14" t="n">
        <v>0</v>
      </c>
      <c r="I8" s="14"/>
      <c r="J8" s="7"/>
      <c r="K8" s="16" t="s">
        <v>12</v>
      </c>
    </row>
    <row r="9" customFormat="false" ht="20.3" hidden="false" customHeight="true" outlineLevel="0" collapsed="false">
      <c r="A9" s="17" t="s">
        <v>13</v>
      </c>
      <c r="B9" s="17" t="s">
        <v>14</v>
      </c>
      <c r="C9" s="17"/>
      <c r="D9" s="17"/>
      <c r="E9" s="17"/>
      <c r="F9" s="17"/>
      <c r="G9" s="17"/>
      <c r="H9" s="17"/>
      <c r="I9" s="18" t="n">
        <f aca="false">ROUND((I10+I24),2)</f>
        <v>45716.12</v>
      </c>
      <c r="J9" s="7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20.3" hidden="false" customHeight="true" outlineLevel="0" collapsed="false">
      <c r="A10" s="19" t="s">
        <v>15</v>
      </c>
      <c r="B10" s="20" t="s">
        <v>16</v>
      </c>
      <c r="C10" s="20"/>
      <c r="D10" s="20"/>
      <c r="E10" s="20"/>
      <c r="F10" s="20"/>
      <c r="G10" s="20"/>
      <c r="H10" s="20"/>
      <c r="I10" s="21" t="n">
        <f aca="false">ROUND(SUM(I11:I22),2)</f>
        <v>35450.1</v>
      </c>
      <c r="J10" s="7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31" hidden="false" customHeight="true" outlineLevel="0" collapsed="false">
      <c r="A11" s="22" t="s">
        <v>17</v>
      </c>
      <c r="B11" s="22" t="s">
        <v>18</v>
      </c>
      <c r="C11" s="22" t="s">
        <v>19</v>
      </c>
      <c r="D11" s="23" t="s">
        <v>20</v>
      </c>
      <c r="E11" s="24" t="s">
        <v>21</v>
      </c>
      <c r="F11" s="25" t="n">
        <v>6</v>
      </c>
      <c r="G11" s="26" t="n">
        <v>411.43</v>
      </c>
      <c r="H11" s="26" t="n">
        <f aca="false">G11</f>
        <v>411.43</v>
      </c>
      <c r="I11" s="26" t="n">
        <f aca="false">ROUND((H11*F11),2)</f>
        <v>2468.58</v>
      </c>
      <c r="J11" s="7"/>
      <c r="K11" s="27" t="s">
        <v>22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customFormat="false" ht="20.3" hidden="false" customHeight="true" outlineLevel="0" collapsed="false">
      <c r="A12" s="22" t="s">
        <v>23</v>
      </c>
      <c r="B12" s="28" t="s">
        <v>24</v>
      </c>
      <c r="C12" s="24" t="s">
        <v>25</v>
      </c>
      <c r="D12" s="29" t="s">
        <v>26</v>
      </c>
      <c r="E12" s="30" t="s">
        <v>27</v>
      </c>
      <c r="F12" s="31" t="n">
        <v>5</v>
      </c>
      <c r="G12" s="26" t="n">
        <v>895.61</v>
      </c>
      <c r="H12" s="26" t="n">
        <f aca="false">G12*$H$7+G12</f>
        <v>1101.6003</v>
      </c>
      <c r="I12" s="26" t="n">
        <f aca="false">ROUND((H12*F12),2)</f>
        <v>5508</v>
      </c>
      <c r="J12" s="7"/>
      <c r="K12" s="27" t="s">
        <v>28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customFormat="false" ht="31" hidden="false" customHeight="true" outlineLevel="0" collapsed="false">
      <c r="A13" s="22" t="s">
        <v>29</v>
      </c>
      <c r="B13" s="28" t="s">
        <v>24</v>
      </c>
      <c r="C13" s="24" t="s">
        <v>30</v>
      </c>
      <c r="D13" s="29" t="s">
        <v>31</v>
      </c>
      <c r="E13" s="30" t="s">
        <v>27</v>
      </c>
      <c r="F13" s="31" t="n">
        <v>5</v>
      </c>
      <c r="G13" s="26" t="n">
        <v>1479.36</v>
      </c>
      <c r="H13" s="26" t="n">
        <f aca="false">G13*$H$7+G13</f>
        <v>1819.6128</v>
      </c>
      <c r="I13" s="26" t="n">
        <f aca="false">ROUND((H13*F13),2)</f>
        <v>9098.06</v>
      </c>
      <c r="J13" s="7"/>
      <c r="K13" s="27" t="s">
        <v>32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customFormat="false" ht="31" hidden="false" customHeight="true" outlineLevel="0" collapsed="false">
      <c r="A14" s="22" t="s">
        <v>33</v>
      </c>
      <c r="B14" s="28" t="s">
        <v>24</v>
      </c>
      <c r="C14" s="24" t="s">
        <v>34</v>
      </c>
      <c r="D14" s="32" t="s">
        <v>35</v>
      </c>
      <c r="E14" s="30" t="s">
        <v>36</v>
      </c>
      <c r="F14" s="31" t="n">
        <v>1</v>
      </c>
      <c r="G14" s="26" t="n">
        <v>1266.23</v>
      </c>
      <c r="H14" s="26" t="n">
        <f aca="false">G14*$H$7+G14</f>
        <v>1557.4629</v>
      </c>
      <c r="I14" s="26" t="n">
        <f aca="false">ROUND((H14*F14),2)</f>
        <v>1557.46</v>
      </c>
      <c r="J14" s="7"/>
      <c r="K14" s="27" t="s">
        <v>37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customFormat="false" ht="20.3" hidden="false" customHeight="true" outlineLevel="0" collapsed="false">
      <c r="A15" s="22" t="s">
        <v>38</v>
      </c>
      <c r="B15" s="28" t="s">
        <v>24</v>
      </c>
      <c r="C15" s="24" t="s">
        <v>39</v>
      </c>
      <c r="D15" s="32" t="s">
        <v>40</v>
      </c>
      <c r="E15" s="30" t="s">
        <v>41</v>
      </c>
      <c r="F15" s="31" t="n">
        <v>30</v>
      </c>
      <c r="G15" s="26" t="n">
        <v>89.86</v>
      </c>
      <c r="H15" s="26" t="n">
        <f aca="false">G15*$H$7+G15</f>
        <v>110.5278</v>
      </c>
      <c r="I15" s="26" t="n">
        <f aca="false">ROUND((H15*F15),2)</f>
        <v>3315.83</v>
      </c>
      <c r="J15" s="7"/>
      <c r="K15" s="27" t="s">
        <v>42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customFormat="false" ht="31" hidden="false" customHeight="true" outlineLevel="0" collapsed="false">
      <c r="A16" s="22" t="s">
        <v>43</v>
      </c>
      <c r="B16" s="28" t="s">
        <v>44</v>
      </c>
      <c r="C16" s="24" t="n">
        <v>96360</v>
      </c>
      <c r="D16" s="33" t="s">
        <v>45</v>
      </c>
      <c r="E16" s="30" t="s">
        <v>46</v>
      </c>
      <c r="F16" s="31" t="n">
        <v>1</v>
      </c>
      <c r="G16" s="26" t="n">
        <v>238.8</v>
      </c>
      <c r="H16" s="26" t="n">
        <f aca="false">G16*$H$7+G16</f>
        <v>293.724</v>
      </c>
      <c r="I16" s="26" t="n">
        <f aca="false">ROUND((H16*F16),2)</f>
        <v>293.72</v>
      </c>
      <c r="J16" s="7"/>
      <c r="K16" s="27" t="s">
        <v>47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customFormat="false" ht="31" hidden="false" customHeight="true" outlineLevel="0" collapsed="false">
      <c r="A17" s="22" t="s">
        <v>48</v>
      </c>
      <c r="B17" s="34" t="s">
        <v>24</v>
      </c>
      <c r="C17" s="34" t="s">
        <v>49</v>
      </c>
      <c r="D17" s="29" t="s">
        <v>50</v>
      </c>
      <c r="E17" s="30" t="s">
        <v>51</v>
      </c>
      <c r="F17" s="31" t="n">
        <v>5</v>
      </c>
      <c r="G17" s="26" t="n">
        <v>28.6</v>
      </c>
      <c r="H17" s="26" t="n">
        <f aca="false">G17*$H$7+G17</f>
        <v>35.178</v>
      </c>
      <c r="I17" s="26" t="n">
        <f aca="false">ROUND((H17*F17),2)</f>
        <v>175.89</v>
      </c>
      <c r="J17" s="7"/>
      <c r="K17" s="27" t="s">
        <v>52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customFormat="false" ht="31" hidden="false" customHeight="true" outlineLevel="0" collapsed="false">
      <c r="A18" s="22" t="s">
        <v>53</v>
      </c>
      <c r="B18" s="34" t="s">
        <v>24</v>
      </c>
      <c r="C18" s="34" t="s">
        <v>54</v>
      </c>
      <c r="D18" s="29" t="s">
        <v>55</v>
      </c>
      <c r="E18" s="30" t="s">
        <v>51</v>
      </c>
      <c r="F18" s="31" t="n">
        <v>5</v>
      </c>
      <c r="G18" s="26" t="n">
        <v>13.27</v>
      </c>
      <c r="H18" s="26" t="n">
        <f aca="false">G18*$H$7+G18</f>
        <v>16.3221</v>
      </c>
      <c r="I18" s="26" t="n">
        <f aca="false">ROUND((H18*F18),2)</f>
        <v>81.61</v>
      </c>
      <c r="J18" s="7"/>
      <c r="K18" s="27" t="s">
        <v>56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customFormat="false" ht="31" hidden="false" customHeight="true" outlineLevel="0" collapsed="false">
      <c r="A19" s="22" t="s">
        <v>57</v>
      </c>
      <c r="B19" s="34" t="s">
        <v>24</v>
      </c>
      <c r="C19" s="34" t="s">
        <v>58</v>
      </c>
      <c r="D19" s="29" t="s">
        <v>59</v>
      </c>
      <c r="E19" s="30" t="s">
        <v>60</v>
      </c>
      <c r="F19" s="31" t="n">
        <v>133.94</v>
      </c>
      <c r="G19" s="26" t="n">
        <v>16.63</v>
      </c>
      <c r="H19" s="26" t="n">
        <f aca="false">G19*$H$7+G19</f>
        <v>20.4549</v>
      </c>
      <c r="I19" s="26" t="n">
        <f aca="false">ROUND((H19*F19),2)</f>
        <v>2739.73</v>
      </c>
      <c r="J19" s="7"/>
      <c r="K19" s="27" t="s">
        <v>61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customFormat="false" ht="31" hidden="false" customHeight="true" outlineLevel="0" collapsed="false">
      <c r="A20" s="22" t="s">
        <v>62</v>
      </c>
      <c r="B20" s="34" t="s">
        <v>63</v>
      </c>
      <c r="C20" s="34" t="s">
        <v>64</v>
      </c>
      <c r="D20" s="29" t="s">
        <v>65</v>
      </c>
      <c r="E20" s="30" t="s">
        <v>21</v>
      </c>
      <c r="F20" s="31" t="n">
        <v>96.6</v>
      </c>
      <c r="G20" s="26" t="n">
        <v>85.94</v>
      </c>
      <c r="H20" s="26" t="n">
        <f aca="false">G20*$H$7+G20</f>
        <v>105.7062</v>
      </c>
      <c r="I20" s="26" t="n">
        <f aca="false">ROUND((H20*F20),2)</f>
        <v>10211.22</v>
      </c>
      <c r="J20" s="7"/>
      <c r="K20" s="27" t="s">
        <v>66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customFormat="false" ht="31" hidden="true" customHeight="true" outlineLevel="0" collapsed="false">
      <c r="A21" s="22" t="s">
        <v>67</v>
      </c>
      <c r="B21" s="34" t="s">
        <v>24</v>
      </c>
      <c r="C21" s="34" t="s">
        <v>68</v>
      </c>
      <c r="D21" s="29" t="s">
        <v>69</v>
      </c>
      <c r="E21" s="30" t="s">
        <v>70</v>
      </c>
      <c r="F21" s="31"/>
      <c r="G21" s="26" t="n">
        <v>28.47</v>
      </c>
      <c r="H21" s="26" t="n">
        <f aca="false">G21*$H$7+G21</f>
        <v>35.0181</v>
      </c>
      <c r="I21" s="26" t="n">
        <f aca="false">ROUND((H21*F21),2)</f>
        <v>0</v>
      </c>
      <c r="J21" s="7"/>
      <c r="K21" s="27" t="s">
        <v>71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customFormat="false" ht="31" hidden="true" customHeight="true" outlineLevel="0" collapsed="false">
      <c r="A22" s="22" t="s">
        <v>72</v>
      </c>
      <c r="B22" s="34" t="s">
        <v>24</v>
      </c>
      <c r="C22" s="34" t="s">
        <v>73</v>
      </c>
      <c r="D22" s="29" t="s">
        <v>74</v>
      </c>
      <c r="E22" s="30" t="s">
        <v>41</v>
      </c>
      <c r="F22" s="31"/>
      <c r="G22" s="26" t="n">
        <v>11.3</v>
      </c>
      <c r="H22" s="26" t="n">
        <f aca="false">G22*$H$7+G22</f>
        <v>13.899</v>
      </c>
      <c r="I22" s="26" t="n">
        <f aca="false">ROUND((H22*F22),2)</f>
        <v>0</v>
      </c>
      <c r="J22" s="7"/>
      <c r="K22" s="27" t="s">
        <v>71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customFormat="false" ht="20.3" hidden="false" customHeight="true" outlineLevel="0" collapsed="false">
      <c r="A23" s="35"/>
      <c r="B23" s="35"/>
      <c r="C23" s="35"/>
      <c r="D23" s="35"/>
      <c r="E23" s="35"/>
      <c r="F23" s="35"/>
      <c r="G23" s="35"/>
      <c r="H23" s="35"/>
      <c r="I23" s="35"/>
      <c r="J23" s="7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customFormat="false" ht="20.3" hidden="false" customHeight="true" outlineLevel="0" collapsed="false">
      <c r="A24" s="19" t="s">
        <v>75</v>
      </c>
      <c r="B24" s="20" t="s">
        <v>76</v>
      </c>
      <c r="C24" s="20"/>
      <c r="D24" s="20"/>
      <c r="E24" s="20"/>
      <c r="F24" s="20"/>
      <c r="G24" s="20"/>
      <c r="H24" s="20"/>
      <c r="I24" s="21" t="n">
        <f aca="false">ROUND(SUM(I25:I27),2)</f>
        <v>10266.02</v>
      </c>
      <c r="J24" s="7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customFormat="false" ht="20.3" hidden="false" customHeight="true" outlineLevel="0" collapsed="false">
      <c r="A25" s="36" t="s">
        <v>77</v>
      </c>
      <c r="B25" s="28" t="s">
        <v>24</v>
      </c>
      <c r="C25" s="24" t="s">
        <v>78</v>
      </c>
      <c r="D25" s="29" t="s">
        <v>79</v>
      </c>
      <c r="E25" s="30" t="s">
        <v>46</v>
      </c>
      <c r="F25" s="31" t="n">
        <v>2</v>
      </c>
      <c r="G25" s="37" t="n">
        <v>2173.38</v>
      </c>
      <c r="H25" s="38" t="n">
        <f aca="false">G25*$H$7+G25</f>
        <v>2673.2574</v>
      </c>
      <c r="I25" s="39" t="n">
        <f aca="false">ROUND(H25*F25,2)</f>
        <v>5346.51</v>
      </c>
      <c r="J25" s="7"/>
      <c r="K25" s="27" t="s">
        <v>80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customFormat="false" ht="20.3" hidden="false" customHeight="true" outlineLevel="0" collapsed="false">
      <c r="A26" s="36" t="s">
        <v>81</v>
      </c>
      <c r="B26" s="28" t="s">
        <v>24</v>
      </c>
      <c r="C26" s="24" t="s">
        <v>82</v>
      </c>
      <c r="D26" s="29" t="s">
        <v>83</v>
      </c>
      <c r="E26" s="30" t="s">
        <v>46</v>
      </c>
      <c r="F26" s="31" t="n">
        <v>1</v>
      </c>
      <c r="G26" s="37" t="n">
        <v>2963.49</v>
      </c>
      <c r="H26" s="38" t="n">
        <f aca="false">G26*$H$7+G26</f>
        <v>3645.0927</v>
      </c>
      <c r="I26" s="39" t="n">
        <f aca="false">ROUND(H26*F26,2)</f>
        <v>3645.09</v>
      </c>
      <c r="J26" s="7"/>
      <c r="K26" s="27" t="s">
        <v>84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customFormat="false" ht="31" hidden="false" customHeight="true" outlineLevel="0" collapsed="false">
      <c r="A27" s="36" t="s">
        <v>85</v>
      </c>
      <c r="B27" s="28" t="s">
        <v>24</v>
      </c>
      <c r="C27" s="24" t="s">
        <v>86</v>
      </c>
      <c r="D27" s="29" t="s">
        <v>87</v>
      </c>
      <c r="E27" s="30" t="s">
        <v>46</v>
      </c>
      <c r="F27" s="31" t="n">
        <v>1</v>
      </c>
      <c r="G27" s="37" t="n">
        <v>1036.11</v>
      </c>
      <c r="H27" s="38" t="n">
        <f aca="false">G27*$H$7+G27</f>
        <v>1274.4153</v>
      </c>
      <c r="I27" s="39" t="n">
        <f aca="false">ROUND(H27*F27,2)</f>
        <v>1274.42</v>
      </c>
      <c r="J27" s="7"/>
      <c r="K27" s="27" t="s">
        <v>88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customFormat="false" ht="20.3" hidden="false" customHeight="true" outlineLevel="0" collapsed="false">
      <c r="A28" s="40"/>
      <c r="B28" s="40"/>
      <c r="C28" s="40"/>
      <c r="D28" s="40"/>
      <c r="E28" s="40"/>
      <c r="F28" s="40"/>
      <c r="G28" s="40"/>
      <c r="H28" s="40"/>
      <c r="I28" s="40"/>
      <c r="J28" s="7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customFormat="false" ht="20.3" hidden="false" customHeight="true" outlineLevel="0" collapsed="false">
      <c r="A29" s="41" t="s">
        <v>89</v>
      </c>
      <c r="B29" s="41" t="s">
        <v>90</v>
      </c>
      <c r="C29" s="41"/>
      <c r="D29" s="41"/>
      <c r="E29" s="41"/>
      <c r="F29" s="41"/>
      <c r="G29" s="41"/>
      <c r="H29" s="41"/>
      <c r="I29" s="42" t="n">
        <f aca="false">ROUND(SUM(I30+I33+I36),2)</f>
        <v>3027.42</v>
      </c>
      <c r="J29" s="7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customFormat="false" ht="20.3" hidden="false" customHeight="true" outlineLevel="0" collapsed="false">
      <c r="A30" s="43" t="s">
        <v>91</v>
      </c>
      <c r="B30" s="20" t="s">
        <v>92</v>
      </c>
      <c r="C30" s="20"/>
      <c r="D30" s="20"/>
      <c r="E30" s="20"/>
      <c r="F30" s="20"/>
      <c r="G30" s="20"/>
      <c r="H30" s="20"/>
      <c r="I30" s="44" t="n">
        <f aca="false">ROUND(SUM(I31:I31),2)</f>
        <v>880.67</v>
      </c>
      <c r="J30" s="7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customFormat="false" ht="31" hidden="false" customHeight="true" outlineLevel="0" collapsed="false">
      <c r="A31" s="45" t="s">
        <v>93</v>
      </c>
      <c r="B31" s="28" t="s">
        <v>63</v>
      </c>
      <c r="C31" s="24" t="n">
        <v>97622</v>
      </c>
      <c r="D31" s="29" t="s">
        <v>94</v>
      </c>
      <c r="E31" s="24" t="s">
        <v>51</v>
      </c>
      <c r="F31" s="46" t="n">
        <v>10.5</v>
      </c>
      <c r="G31" s="47" t="n">
        <v>68.19</v>
      </c>
      <c r="H31" s="47" t="n">
        <f aca="false">G31*$H$7+G31</f>
        <v>83.8737</v>
      </c>
      <c r="I31" s="47" t="n">
        <f aca="false">F31*H31</f>
        <v>880.67385</v>
      </c>
      <c r="J31" s="7"/>
      <c r="K31" s="27" t="s">
        <v>95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customFormat="false" ht="20.3" hidden="false" customHeight="true" outlineLevel="0" collapsed="false">
      <c r="A32" s="48"/>
      <c r="B32" s="49"/>
      <c r="C32" s="50"/>
      <c r="D32" s="51"/>
      <c r="E32" s="50"/>
      <c r="F32" s="52"/>
      <c r="G32" s="53"/>
      <c r="H32" s="53"/>
      <c r="I32" s="53"/>
      <c r="J32" s="7"/>
      <c r="K32" s="5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customFormat="false" ht="20.3" hidden="false" customHeight="true" outlineLevel="0" collapsed="false">
      <c r="A33" s="43" t="s">
        <v>96</v>
      </c>
      <c r="B33" s="20" t="s">
        <v>97</v>
      </c>
      <c r="C33" s="20"/>
      <c r="D33" s="20"/>
      <c r="E33" s="20"/>
      <c r="F33" s="20"/>
      <c r="G33" s="20"/>
      <c r="H33" s="20"/>
      <c r="I33" s="44" t="n">
        <f aca="false">ROUND(SUM(I34:I34),2)</f>
        <v>134.04</v>
      </c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customFormat="false" ht="31" hidden="false" customHeight="true" outlineLevel="0" collapsed="false">
      <c r="A34" s="45" t="s">
        <v>98</v>
      </c>
      <c r="B34" s="55" t="s">
        <v>24</v>
      </c>
      <c r="C34" s="56" t="s">
        <v>99</v>
      </c>
      <c r="D34" s="57" t="s">
        <v>100</v>
      </c>
      <c r="E34" s="56" t="s">
        <v>21</v>
      </c>
      <c r="F34" s="46" t="n">
        <v>3.78</v>
      </c>
      <c r="G34" s="47" t="n">
        <v>28.83</v>
      </c>
      <c r="H34" s="47" t="n">
        <f aca="false">G34*$H$7+G34</f>
        <v>35.4609</v>
      </c>
      <c r="I34" s="47" t="n">
        <f aca="false">F34*H34</f>
        <v>134.042202</v>
      </c>
      <c r="J34" s="7"/>
      <c r="K34" s="27" t="s">
        <v>101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customFormat="false" ht="20.3" hidden="false" customHeight="true" outlineLevel="0" collapsed="false">
      <c r="A35" s="58"/>
      <c r="B35" s="58"/>
      <c r="C35" s="58"/>
      <c r="D35" s="58"/>
      <c r="E35" s="58"/>
      <c r="F35" s="58"/>
      <c r="G35" s="58"/>
      <c r="H35" s="58"/>
      <c r="I35" s="58"/>
      <c r="J35" s="7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customFormat="false" ht="20.3" hidden="false" customHeight="true" outlineLevel="0" collapsed="false">
      <c r="A36" s="43" t="s">
        <v>102</v>
      </c>
      <c r="B36" s="20" t="s">
        <v>103</v>
      </c>
      <c r="C36" s="20"/>
      <c r="D36" s="20"/>
      <c r="E36" s="20"/>
      <c r="F36" s="20"/>
      <c r="G36" s="20"/>
      <c r="H36" s="20"/>
      <c r="I36" s="44" t="n">
        <f aca="false">ROUND(SUM(I37:I37),2)</f>
        <v>2012.71</v>
      </c>
      <c r="J36" s="7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customFormat="false" ht="29.5" hidden="false" customHeight="true" outlineLevel="0" collapsed="false">
      <c r="A37" s="58" t="s">
        <v>104</v>
      </c>
      <c r="B37" s="59" t="s">
        <v>44</v>
      </c>
      <c r="C37" s="59" t="n">
        <v>10107</v>
      </c>
      <c r="D37" s="57" t="s">
        <v>105</v>
      </c>
      <c r="E37" s="60" t="s">
        <v>51</v>
      </c>
      <c r="F37" s="61" t="n">
        <v>15</v>
      </c>
      <c r="G37" s="62" t="n">
        <v>109.09</v>
      </c>
      <c r="H37" s="62" t="n">
        <f aca="false">G37*$H$7+G37</f>
        <v>134.1807</v>
      </c>
      <c r="I37" s="26" t="n">
        <f aca="false">H37*F37</f>
        <v>2012.7105</v>
      </c>
      <c r="J37" s="7"/>
      <c r="K37" s="63" t="s">
        <v>106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customFormat="false" ht="20.3" hidden="false" customHeight="true" outlineLevel="0" collapsed="false">
      <c r="A38" s="64"/>
      <c r="B38" s="64"/>
      <c r="C38" s="64"/>
      <c r="D38" s="64"/>
      <c r="E38" s="64"/>
      <c r="F38" s="65"/>
      <c r="G38" s="64"/>
      <c r="H38" s="64"/>
      <c r="I38" s="64"/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customFormat="false" ht="20.3" hidden="false" customHeight="true" outlineLevel="0" collapsed="false">
      <c r="A39" s="41" t="s">
        <v>107</v>
      </c>
      <c r="B39" s="41" t="s">
        <v>108</v>
      </c>
      <c r="C39" s="41"/>
      <c r="D39" s="41"/>
      <c r="E39" s="41"/>
      <c r="F39" s="41"/>
      <c r="G39" s="41"/>
      <c r="H39" s="41"/>
      <c r="I39" s="42" t="n">
        <f aca="false">ROUND(SUM(I40+I52),2)</f>
        <v>184314.95</v>
      </c>
      <c r="J39" s="7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customFormat="false" ht="20.3" hidden="false" customHeight="true" outlineLevel="0" collapsed="false">
      <c r="A40" s="43" t="s">
        <v>109</v>
      </c>
      <c r="B40" s="20" t="s">
        <v>110</v>
      </c>
      <c r="C40" s="20"/>
      <c r="D40" s="20"/>
      <c r="E40" s="20"/>
      <c r="F40" s="20"/>
      <c r="G40" s="20"/>
      <c r="H40" s="20"/>
      <c r="I40" s="44" t="n">
        <f aca="false">ROUND(SUM(I41:I50),2)</f>
        <v>116561.84</v>
      </c>
      <c r="J40" s="7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customFormat="false" ht="20.3" hidden="false" customHeight="true" outlineLevel="0" collapsed="false">
      <c r="A41" s="66" t="s">
        <v>111</v>
      </c>
      <c r="B41" s="35" t="s">
        <v>18</v>
      </c>
      <c r="C41" s="66" t="s">
        <v>112</v>
      </c>
      <c r="D41" s="67" t="s">
        <v>113</v>
      </c>
      <c r="E41" s="36" t="s">
        <v>114</v>
      </c>
      <c r="F41" s="68" t="n">
        <v>1</v>
      </c>
      <c r="G41" s="62" t="n">
        <v>45625.01</v>
      </c>
      <c r="H41" s="62" t="n">
        <f aca="false">G41</f>
        <v>45625.01</v>
      </c>
      <c r="I41" s="62" t="n">
        <f aca="false">ROUND((H41*F41),2)</f>
        <v>45625.01</v>
      </c>
      <c r="J41" s="69"/>
      <c r="K41" s="27" t="s">
        <v>37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customFormat="false" ht="20.3" hidden="false" customHeight="true" outlineLevel="0" collapsed="false">
      <c r="A42" s="66" t="s">
        <v>115</v>
      </c>
      <c r="B42" s="35" t="s">
        <v>18</v>
      </c>
      <c r="C42" s="36" t="s">
        <v>116</v>
      </c>
      <c r="D42" s="69" t="s">
        <v>117</v>
      </c>
      <c r="E42" s="36" t="s">
        <v>41</v>
      </c>
      <c r="F42" s="70" t="n">
        <v>160</v>
      </c>
      <c r="G42" s="62" t="n">
        <v>77.09</v>
      </c>
      <c r="H42" s="62" t="n">
        <f aca="false">G42</f>
        <v>77.09</v>
      </c>
      <c r="I42" s="62" t="n">
        <f aca="false">ROUND((H42*F42),2)</f>
        <v>12334.4</v>
      </c>
      <c r="J42" s="69"/>
      <c r="K42" s="27" t="s">
        <v>118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31" hidden="false" customHeight="true" outlineLevel="0" collapsed="false">
      <c r="A43" s="66" t="s">
        <v>119</v>
      </c>
      <c r="B43" s="35" t="s">
        <v>18</v>
      </c>
      <c r="C43" s="36" t="s">
        <v>120</v>
      </c>
      <c r="D43" s="71" t="s">
        <v>121</v>
      </c>
      <c r="E43" s="66" t="s">
        <v>51</v>
      </c>
      <c r="F43" s="68" t="n">
        <v>7.48</v>
      </c>
      <c r="G43" s="62" t="n">
        <v>76.87</v>
      </c>
      <c r="H43" s="62" t="n">
        <f aca="false">G43</f>
        <v>76.87</v>
      </c>
      <c r="I43" s="62" t="n">
        <f aca="false">ROUND((H43*F43),2)</f>
        <v>574.99</v>
      </c>
      <c r="J43" s="69"/>
      <c r="K43" s="27" t="s">
        <v>122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customFormat="false" ht="31" hidden="false" customHeight="true" outlineLevel="0" collapsed="false">
      <c r="A44" s="66" t="s">
        <v>123</v>
      </c>
      <c r="B44" s="35" t="s">
        <v>18</v>
      </c>
      <c r="C44" s="36" t="s">
        <v>124</v>
      </c>
      <c r="D44" s="71" t="s">
        <v>125</v>
      </c>
      <c r="E44" s="36" t="s">
        <v>21</v>
      </c>
      <c r="F44" s="68" t="n">
        <v>62.52</v>
      </c>
      <c r="G44" s="62" t="n">
        <v>92.11</v>
      </c>
      <c r="H44" s="62" t="n">
        <f aca="false">G44</f>
        <v>92.11</v>
      </c>
      <c r="I44" s="62" t="n">
        <f aca="false">ROUND((H44*F44),2)</f>
        <v>5758.72</v>
      </c>
      <c r="J44" s="69"/>
      <c r="K44" s="27" t="s">
        <v>126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customFormat="false" ht="31" hidden="false" customHeight="true" outlineLevel="0" collapsed="false">
      <c r="A45" s="66" t="s">
        <v>127</v>
      </c>
      <c r="B45" s="35" t="s">
        <v>18</v>
      </c>
      <c r="C45" s="36" t="s">
        <v>128</v>
      </c>
      <c r="D45" s="71" t="s">
        <v>129</v>
      </c>
      <c r="E45" s="36" t="s">
        <v>130</v>
      </c>
      <c r="F45" s="70" t="n">
        <v>740</v>
      </c>
      <c r="G45" s="62" t="n">
        <v>13.75</v>
      </c>
      <c r="H45" s="62" t="n">
        <f aca="false">G45</f>
        <v>13.75</v>
      </c>
      <c r="I45" s="62" t="n">
        <f aca="false">ROUND((H45*F45),2)</f>
        <v>10175</v>
      </c>
      <c r="J45" s="69"/>
      <c r="K45" s="27" t="s">
        <v>131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customFormat="false" ht="20.3" hidden="false" customHeight="true" outlineLevel="0" collapsed="false">
      <c r="A46" s="66" t="s">
        <v>132</v>
      </c>
      <c r="B46" s="35" t="s">
        <v>18</v>
      </c>
      <c r="C46" s="36" t="s">
        <v>133</v>
      </c>
      <c r="D46" s="71" t="s">
        <v>134</v>
      </c>
      <c r="E46" s="36" t="s">
        <v>21</v>
      </c>
      <c r="F46" s="72" t="n">
        <v>166.69</v>
      </c>
      <c r="G46" s="62" t="n">
        <v>12.58</v>
      </c>
      <c r="H46" s="62" t="n">
        <f aca="false">G46</f>
        <v>12.58</v>
      </c>
      <c r="I46" s="62" t="n">
        <f aca="false">ROUND((H46*F46),2)</f>
        <v>2096.96</v>
      </c>
      <c r="J46" s="69"/>
      <c r="K46" s="27" t="s">
        <v>135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customFormat="false" ht="42.2" hidden="false" customHeight="true" outlineLevel="0" collapsed="false">
      <c r="A47" s="66" t="s">
        <v>136</v>
      </c>
      <c r="B47" s="35" t="s">
        <v>18</v>
      </c>
      <c r="C47" s="36" t="s">
        <v>137</v>
      </c>
      <c r="D47" s="71" t="s">
        <v>138</v>
      </c>
      <c r="E47" s="66" t="s">
        <v>51</v>
      </c>
      <c r="F47" s="68" t="n">
        <f aca="false">7.4+13.34</f>
        <v>20.74</v>
      </c>
      <c r="G47" s="62" t="n">
        <v>655.4</v>
      </c>
      <c r="H47" s="62" t="n">
        <f aca="false">G47</f>
        <v>655.4</v>
      </c>
      <c r="I47" s="62" t="n">
        <f aca="false">ROUND((H47*F47),2)</f>
        <v>13593</v>
      </c>
      <c r="J47" s="69"/>
      <c r="K47" s="27" t="s">
        <v>139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customFormat="false" ht="31" hidden="false" customHeight="true" outlineLevel="0" collapsed="false">
      <c r="A48" s="66" t="s">
        <v>140</v>
      </c>
      <c r="B48" s="35" t="s">
        <v>18</v>
      </c>
      <c r="C48" s="36" t="s">
        <v>141</v>
      </c>
      <c r="D48" s="71" t="s">
        <v>142</v>
      </c>
      <c r="E48" s="66" t="s">
        <v>143</v>
      </c>
      <c r="F48" s="68" t="n">
        <v>1666.9</v>
      </c>
      <c r="G48" s="62" t="n">
        <v>11.01</v>
      </c>
      <c r="H48" s="62" t="n">
        <f aca="false">G48</f>
        <v>11.01</v>
      </c>
      <c r="I48" s="62" t="n">
        <f aca="false">ROUND((H48*F48),2)</f>
        <v>18352.57</v>
      </c>
      <c r="J48" s="69"/>
      <c r="K48" s="27" t="s">
        <v>144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customFormat="false" ht="20.3" hidden="false" customHeight="true" outlineLevel="0" collapsed="false">
      <c r="A49" s="66" t="s">
        <v>145</v>
      </c>
      <c r="B49" s="35" t="s">
        <v>18</v>
      </c>
      <c r="C49" s="36" t="s">
        <v>146</v>
      </c>
      <c r="D49" s="71" t="s">
        <v>147</v>
      </c>
      <c r="E49" s="36" t="s">
        <v>21</v>
      </c>
      <c r="F49" s="68" t="n">
        <v>20.1</v>
      </c>
      <c r="G49" s="62" t="n">
        <v>241.17</v>
      </c>
      <c r="H49" s="62" t="n">
        <f aca="false">G49</f>
        <v>241.17</v>
      </c>
      <c r="I49" s="62" t="n">
        <f aca="false">ROUND((H49*F49),2)</f>
        <v>4847.52</v>
      </c>
      <c r="J49" s="69"/>
      <c r="K49" s="27" t="s">
        <v>148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customFormat="false" ht="31" hidden="false" customHeight="true" outlineLevel="0" collapsed="false">
      <c r="A50" s="66" t="s">
        <v>149</v>
      </c>
      <c r="B50" s="35" t="s">
        <v>18</v>
      </c>
      <c r="C50" s="36" t="s">
        <v>150</v>
      </c>
      <c r="D50" s="71" t="s">
        <v>151</v>
      </c>
      <c r="E50" s="36" t="s">
        <v>21</v>
      </c>
      <c r="F50" s="68" t="n">
        <v>53.6</v>
      </c>
      <c r="G50" s="62" t="n">
        <v>59.77</v>
      </c>
      <c r="H50" s="62" t="n">
        <f aca="false">G50</f>
        <v>59.77</v>
      </c>
      <c r="I50" s="62" t="n">
        <f aca="false">ROUND((H50*F50),2)</f>
        <v>3203.67</v>
      </c>
      <c r="J50" s="69"/>
      <c r="K50" s="27" t="s">
        <v>152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customFormat="false" ht="20.3" hidden="false" customHeight="true" outlineLevel="0" collapsed="false">
      <c r="A51" s="48"/>
      <c r="B51" s="49"/>
      <c r="C51" s="50"/>
      <c r="D51" s="51"/>
      <c r="E51" s="50"/>
      <c r="F51" s="52"/>
      <c r="G51" s="53"/>
      <c r="H51" s="53"/>
      <c r="I51" s="53"/>
      <c r="J51" s="7"/>
      <c r="K51" s="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customFormat="false" ht="20.3" hidden="false" customHeight="true" outlineLevel="0" collapsed="false">
      <c r="A52" s="43" t="s">
        <v>153</v>
      </c>
      <c r="B52" s="20" t="s">
        <v>154</v>
      </c>
      <c r="C52" s="20"/>
      <c r="D52" s="20"/>
      <c r="E52" s="20"/>
      <c r="F52" s="20"/>
      <c r="G52" s="20"/>
      <c r="H52" s="20"/>
      <c r="I52" s="44" t="n">
        <f aca="false">ROUND(SUM(I53:I56),2)</f>
        <v>67753.11</v>
      </c>
      <c r="J52" s="7"/>
      <c r="K52" s="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customFormat="false" ht="31" hidden="false" customHeight="true" outlineLevel="0" collapsed="false">
      <c r="A53" s="36" t="s">
        <v>155</v>
      </c>
      <c r="B53" s="35" t="s">
        <v>18</v>
      </c>
      <c r="C53" s="36" t="s">
        <v>156</v>
      </c>
      <c r="D53" s="71" t="s">
        <v>157</v>
      </c>
      <c r="E53" s="36" t="s">
        <v>21</v>
      </c>
      <c r="F53" s="70" t="n">
        <v>178.72</v>
      </c>
      <c r="G53" s="62" t="n">
        <v>136.46</v>
      </c>
      <c r="H53" s="62" t="n">
        <f aca="false">G53</f>
        <v>136.46</v>
      </c>
      <c r="I53" s="62" t="n">
        <f aca="false">ROUND((H53*F53),2)</f>
        <v>24388.13</v>
      </c>
      <c r="J53" s="69"/>
      <c r="K53" s="27" t="s">
        <v>158</v>
      </c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</row>
    <row r="54" customFormat="false" ht="31" hidden="false" customHeight="true" outlineLevel="0" collapsed="false">
      <c r="A54" s="36" t="s">
        <v>159</v>
      </c>
      <c r="B54" s="35" t="s">
        <v>18</v>
      </c>
      <c r="C54" s="36" t="s">
        <v>160</v>
      </c>
      <c r="D54" s="71" t="s">
        <v>129</v>
      </c>
      <c r="E54" s="36" t="s">
        <v>130</v>
      </c>
      <c r="F54" s="70" t="n">
        <v>854</v>
      </c>
      <c r="G54" s="62" t="n">
        <v>13.75</v>
      </c>
      <c r="H54" s="62" t="n">
        <f aca="false">G54</f>
        <v>13.75</v>
      </c>
      <c r="I54" s="62" t="n">
        <f aca="false">ROUND((H54*F54),2)</f>
        <v>11742.5</v>
      </c>
      <c r="J54" s="69"/>
      <c r="K54" s="27" t="s">
        <v>161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</row>
    <row r="55" customFormat="false" ht="31" hidden="false" customHeight="true" outlineLevel="0" collapsed="false">
      <c r="A55" s="36" t="s">
        <v>162</v>
      </c>
      <c r="B55" s="35" t="s">
        <v>18</v>
      </c>
      <c r="C55" s="36" t="s">
        <v>163</v>
      </c>
      <c r="D55" s="71" t="s">
        <v>164</v>
      </c>
      <c r="E55" s="66" t="s">
        <v>51</v>
      </c>
      <c r="F55" s="68" t="n">
        <v>8.54</v>
      </c>
      <c r="G55" s="62" t="n">
        <v>655.4</v>
      </c>
      <c r="H55" s="62" t="n">
        <f aca="false">G55</f>
        <v>655.4</v>
      </c>
      <c r="I55" s="62" t="n">
        <f aca="false">ROUND((H55*F55),2)</f>
        <v>5597.12</v>
      </c>
      <c r="J55" s="69"/>
      <c r="K55" s="27" t="s">
        <v>165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</row>
    <row r="56" customFormat="false" ht="20.3" hidden="false" customHeight="true" outlineLevel="0" collapsed="false">
      <c r="A56" s="36" t="s">
        <v>166</v>
      </c>
      <c r="B56" s="35" t="s">
        <v>18</v>
      </c>
      <c r="C56" s="36" t="s">
        <v>167</v>
      </c>
      <c r="D56" s="71" t="s">
        <v>168</v>
      </c>
      <c r="E56" s="66" t="s">
        <v>21</v>
      </c>
      <c r="F56" s="68" t="n">
        <v>111.74</v>
      </c>
      <c r="G56" s="62" t="n">
        <v>232.91</v>
      </c>
      <c r="H56" s="62" t="n">
        <f aca="false">G56</f>
        <v>232.91</v>
      </c>
      <c r="I56" s="62" t="n">
        <f aca="false">F56*H56</f>
        <v>26025.3634</v>
      </c>
      <c r="J56" s="69"/>
      <c r="K56" s="27" t="s">
        <v>169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</row>
    <row r="57" customFormat="false" ht="20.3" hidden="false" customHeight="true" outlineLevel="0" collapsed="false">
      <c r="A57" s="73"/>
      <c r="B57" s="74"/>
      <c r="C57" s="73"/>
      <c r="D57" s="75"/>
      <c r="E57" s="76"/>
      <c r="F57" s="77"/>
      <c r="G57" s="78"/>
      <c r="H57" s="78"/>
      <c r="I57" s="78"/>
      <c r="J57" s="69"/>
      <c r="K57" s="54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</row>
    <row r="58" customFormat="false" ht="20.3" hidden="false" customHeight="true" outlineLevel="0" collapsed="false">
      <c r="A58" s="41" t="s">
        <v>170</v>
      </c>
      <c r="B58" s="41" t="s">
        <v>171</v>
      </c>
      <c r="C58" s="41"/>
      <c r="D58" s="41"/>
      <c r="E58" s="41"/>
      <c r="F58" s="41"/>
      <c r="G58" s="41"/>
      <c r="H58" s="41"/>
      <c r="I58" s="42" t="n">
        <f aca="false">ROUND(SUM(I59:I61),2)</f>
        <v>30964.7</v>
      </c>
      <c r="J58" s="7"/>
      <c r="K58" s="8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customFormat="false" ht="20.3" hidden="false" customHeight="true" outlineLevel="0" collapsed="false">
      <c r="A59" s="36" t="s">
        <v>172</v>
      </c>
      <c r="B59" s="66" t="s">
        <v>18</v>
      </c>
      <c r="C59" s="36" t="s">
        <v>173</v>
      </c>
      <c r="D59" s="79" t="s">
        <v>174</v>
      </c>
      <c r="E59" s="36" t="s">
        <v>21</v>
      </c>
      <c r="F59" s="70" t="n">
        <v>98</v>
      </c>
      <c r="G59" s="62" t="n">
        <v>100.64</v>
      </c>
      <c r="H59" s="62" t="n">
        <f aca="false">G59</f>
        <v>100.64</v>
      </c>
      <c r="I59" s="62" t="n">
        <f aca="false">ROUND((H59*F59),2)</f>
        <v>9862.72</v>
      </c>
      <c r="J59" s="80"/>
      <c r="K59" s="63" t="s">
        <v>175</v>
      </c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</row>
    <row r="60" customFormat="false" ht="20.3" hidden="false" customHeight="true" outlineLevel="0" collapsed="false">
      <c r="A60" s="36" t="s">
        <v>176</v>
      </c>
      <c r="B60" s="66" t="s">
        <v>18</v>
      </c>
      <c r="C60" s="36" t="s">
        <v>177</v>
      </c>
      <c r="D60" s="79" t="s">
        <v>178</v>
      </c>
      <c r="E60" s="36" t="s">
        <v>21</v>
      </c>
      <c r="F60" s="70" t="n">
        <v>120.4</v>
      </c>
      <c r="G60" s="62" t="n">
        <v>124.21</v>
      </c>
      <c r="H60" s="62" t="n">
        <f aca="false">G60</f>
        <v>124.21</v>
      </c>
      <c r="I60" s="62" t="n">
        <f aca="false">F60*H60</f>
        <v>14954.884</v>
      </c>
      <c r="J60" s="80"/>
      <c r="K60" s="63" t="s">
        <v>179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</row>
    <row r="61" customFormat="false" ht="20.3" hidden="false" customHeight="true" outlineLevel="0" collapsed="false">
      <c r="A61" s="36" t="s">
        <v>180</v>
      </c>
      <c r="B61" s="35" t="s">
        <v>18</v>
      </c>
      <c r="C61" s="36" t="s">
        <v>181</v>
      </c>
      <c r="D61" s="81" t="s">
        <v>182</v>
      </c>
      <c r="E61" s="66" t="s">
        <v>51</v>
      </c>
      <c r="F61" s="68" t="n">
        <v>10</v>
      </c>
      <c r="G61" s="62" t="n">
        <v>614.71</v>
      </c>
      <c r="H61" s="62" t="n">
        <f aca="false">G61</f>
        <v>614.71</v>
      </c>
      <c r="I61" s="62" t="n">
        <f aca="false">ROUND((H61*F61),2)</f>
        <v>6147.1</v>
      </c>
      <c r="J61" s="69"/>
      <c r="K61" s="27" t="s">
        <v>183</v>
      </c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customFormat="false" ht="20.3" hidden="false" customHeight="true" outlineLevel="0" collapsed="false">
      <c r="A62" s="58"/>
      <c r="B62" s="58"/>
      <c r="C62" s="58"/>
      <c r="D62" s="58"/>
      <c r="E62" s="58"/>
      <c r="F62" s="58"/>
      <c r="G62" s="58"/>
      <c r="H62" s="58"/>
      <c r="I62" s="58"/>
      <c r="J62" s="7"/>
      <c r="K62" s="8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customFormat="false" ht="20.3" hidden="false" customHeight="true" outlineLevel="0" collapsed="false">
      <c r="A63" s="41" t="s">
        <v>184</v>
      </c>
      <c r="B63" s="41" t="s">
        <v>185</v>
      </c>
      <c r="C63" s="41"/>
      <c r="D63" s="41"/>
      <c r="E63" s="41"/>
      <c r="F63" s="41"/>
      <c r="G63" s="41"/>
      <c r="H63" s="41"/>
      <c r="I63" s="42" t="n">
        <f aca="false">ROUND(SUM(I64:I68),2)</f>
        <v>93310.18</v>
      </c>
      <c r="J63" s="7"/>
      <c r="K63" s="8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customFormat="false" ht="42.2" hidden="false" customHeight="true" outlineLevel="0" collapsed="false">
      <c r="A64" s="40" t="s">
        <v>186</v>
      </c>
      <c r="B64" s="40" t="s">
        <v>18</v>
      </c>
      <c r="C64" s="40" t="s">
        <v>187</v>
      </c>
      <c r="D64" s="81" t="s">
        <v>188</v>
      </c>
      <c r="E64" s="40" t="s">
        <v>130</v>
      </c>
      <c r="F64" s="82" t="n">
        <v>2000.01</v>
      </c>
      <c r="G64" s="83" t="n">
        <v>31.09</v>
      </c>
      <c r="H64" s="47" t="n">
        <f aca="false">G64</f>
        <v>31.09</v>
      </c>
      <c r="I64" s="47" t="n">
        <f aca="false">F64*H64</f>
        <v>62180.3109</v>
      </c>
      <c r="J64" s="7"/>
      <c r="K64" s="84" t="s">
        <v>189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customFormat="false" ht="31" hidden="false" customHeight="true" outlineLevel="0" collapsed="false">
      <c r="A65" s="40" t="s">
        <v>190</v>
      </c>
      <c r="B65" s="85" t="s">
        <v>18</v>
      </c>
      <c r="C65" s="45" t="s">
        <v>191</v>
      </c>
      <c r="D65" s="23" t="s">
        <v>192</v>
      </c>
      <c r="E65" s="22" t="s">
        <v>21</v>
      </c>
      <c r="F65" s="82" t="n">
        <v>153.34</v>
      </c>
      <c r="G65" s="83" t="n">
        <v>166.03</v>
      </c>
      <c r="H65" s="83" t="n">
        <f aca="false">G65</f>
        <v>166.03</v>
      </c>
      <c r="I65" s="47" t="n">
        <f aca="false">F65*H65</f>
        <v>25459.0402</v>
      </c>
      <c r="J65" s="7"/>
      <c r="K65" s="63" t="s">
        <v>193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customFormat="false" ht="20.3" hidden="false" customHeight="true" outlineLevel="0" collapsed="false">
      <c r="A66" s="22" t="s">
        <v>194</v>
      </c>
      <c r="B66" s="85" t="s">
        <v>18</v>
      </c>
      <c r="C66" s="34" t="s">
        <v>195</v>
      </c>
      <c r="D66" s="86" t="s">
        <v>196</v>
      </c>
      <c r="E66" s="34" t="s">
        <v>41</v>
      </c>
      <c r="F66" s="82" t="n">
        <v>7.4</v>
      </c>
      <c r="G66" s="83" t="n">
        <v>166.97</v>
      </c>
      <c r="H66" s="83" t="n">
        <f aca="false">G66</f>
        <v>166.97</v>
      </c>
      <c r="I66" s="47" t="n">
        <f aca="false">F66*H66</f>
        <v>1235.578</v>
      </c>
      <c r="J66" s="7"/>
      <c r="K66" s="63" t="s">
        <v>197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customFormat="false" ht="20.3" hidden="false" customHeight="true" outlineLevel="0" collapsed="false">
      <c r="A67" s="22" t="s">
        <v>198</v>
      </c>
      <c r="B67" s="85" t="s">
        <v>18</v>
      </c>
      <c r="C67" s="34" t="s">
        <v>199</v>
      </c>
      <c r="D67" s="86" t="s">
        <v>200</v>
      </c>
      <c r="E67" s="34" t="s">
        <v>41</v>
      </c>
      <c r="F67" s="82" t="n">
        <v>22.2</v>
      </c>
      <c r="G67" s="83" t="n">
        <v>96.93</v>
      </c>
      <c r="H67" s="83" t="n">
        <f aca="false">G67</f>
        <v>96.93</v>
      </c>
      <c r="I67" s="47" t="n">
        <f aca="false">F67*H67</f>
        <v>2151.846</v>
      </c>
      <c r="J67" s="7"/>
      <c r="K67" s="63" t="s">
        <v>201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customFormat="false" ht="20.3" hidden="false" customHeight="true" outlineLevel="0" collapsed="false">
      <c r="A68" s="22" t="s">
        <v>202</v>
      </c>
      <c r="B68" s="85" t="s">
        <v>18</v>
      </c>
      <c r="C68" s="34" t="s">
        <v>203</v>
      </c>
      <c r="D68" s="86" t="s">
        <v>204</v>
      </c>
      <c r="E68" s="34" t="s">
        <v>41</v>
      </c>
      <c r="F68" s="82" t="n">
        <v>14.4</v>
      </c>
      <c r="G68" s="83" t="n">
        <v>158.57</v>
      </c>
      <c r="H68" s="83" t="n">
        <f aca="false">G68</f>
        <v>158.57</v>
      </c>
      <c r="I68" s="47" t="n">
        <f aca="false">F68*H68</f>
        <v>2283.408</v>
      </c>
      <c r="J68" s="7"/>
      <c r="K68" s="63" t="s">
        <v>205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customFormat="false" ht="20.3" hidden="false" customHeight="true" outlineLevel="0" collapsed="false">
      <c r="A69" s="48"/>
      <c r="B69" s="48"/>
      <c r="C69" s="48"/>
      <c r="D69" s="48"/>
      <c r="E69" s="48"/>
      <c r="F69" s="52"/>
      <c r="G69" s="48"/>
      <c r="H69" s="48"/>
      <c r="I69" s="48"/>
      <c r="J69" s="7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customFormat="false" ht="20.3" hidden="false" customHeight="true" outlineLevel="0" collapsed="false">
      <c r="A70" s="41" t="s">
        <v>206</v>
      </c>
      <c r="B70" s="41" t="s">
        <v>207</v>
      </c>
      <c r="C70" s="41"/>
      <c r="D70" s="41"/>
      <c r="E70" s="41"/>
      <c r="F70" s="41"/>
      <c r="G70" s="41"/>
      <c r="H70" s="41"/>
      <c r="I70" s="42" t="n">
        <f aca="false">ROUND(SUM(I71+I74+I80),2)</f>
        <v>40384.25</v>
      </c>
      <c r="J70" s="7"/>
      <c r="K70" s="8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customFormat="false" ht="20.3" hidden="false" customHeight="true" outlineLevel="0" collapsed="false">
      <c r="A71" s="87" t="s">
        <v>208</v>
      </c>
      <c r="B71" s="20" t="s">
        <v>209</v>
      </c>
      <c r="C71" s="20"/>
      <c r="D71" s="20"/>
      <c r="E71" s="20"/>
      <c r="F71" s="20"/>
      <c r="G71" s="20"/>
      <c r="H71" s="20"/>
      <c r="I71" s="21" t="n">
        <f aca="false">ROUND(SUM(I72:I72),2)</f>
        <v>2490.68</v>
      </c>
      <c r="J71" s="69"/>
      <c r="K71" s="88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customFormat="false" ht="20.3" hidden="false" customHeight="true" outlineLevel="0" collapsed="false">
      <c r="A72" s="36" t="s">
        <v>210</v>
      </c>
      <c r="B72" s="35" t="s">
        <v>18</v>
      </c>
      <c r="C72" s="36" t="s">
        <v>211</v>
      </c>
      <c r="D72" s="71" t="s">
        <v>212</v>
      </c>
      <c r="E72" s="36" t="s">
        <v>21</v>
      </c>
      <c r="F72" s="72" t="n">
        <v>111.74</v>
      </c>
      <c r="G72" s="62" t="n">
        <v>22.29</v>
      </c>
      <c r="H72" s="62" t="n">
        <f aca="false">G72</f>
        <v>22.29</v>
      </c>
      <c r="I72" s="62" t="n">
        <f aca="false">ROUND((H72*F72),2)</f>
        <v>2490.68</v>
      </c>
      <c r="J72" s="89"/>
      <c r="K72" s="27" t="s">
        <v>213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customFormat="false" ht="20.3" hidden="false" customHeight="true" outlineLevel="0" collapsed="false">
      <c r="A73" s="36"/>
      <c r="B73" s="36" t="s">
        <v>18</v>
      </c>
      <c r="C73" s="36"/>
      <c r="D73" s="36"/>
      <c r="E73" s="36"/>
      <c r="F73" s="36"/>
      <c r="G73" s="36"/>
      <c r="H73" s="36" t="n">
        <f aca="false">G73*$H$8+G73</f>
        <v>0</v>
      </c>
      <c r="I73" s="36" t="n">
        <f aca="false">ROUND((H73*F73),2)</f>
        <v>0</v>
      </c>
      <c r="J73" s="69"/>
      <c r="K73" s="88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customFormat="false" ht="20.3" hidden="false" customHeight="true" outlineLevel="0" collapsed="false">
      <c r="A74" s="87" t="s">
        <v>214</v>
      </c>
      <c r="B74" s="20" t="s">
        <v>215</v>
      </c>
      <c r="C74" s="20"/>
      <c r="D74" s="20"/>
      <c r="E74" s="20"/>
      <c r="F74" s="20"/>
      <c r="G74" s="20"/>
      <c r="H74" s="20"/>
      <c r="I74" s="21" t="n">
        <f aca="false">ROUND(SUM(I75:I78),2)</f>
        <v>19766.13</v>
      </c>
      <c r="J74" s="69"/>
      <c r="K74" s="88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customFormat="false" ht="20.3" hidden="false" customHeight="true" outlineLevel="0" collapsed="false">
      <c r="A75" s="36" t="s">
        <v>216</v>
      </c>
      <c r="B75" s="35" t="s">
        <v>18</v>
      </c>
      <c r="C75" s="36" t="s">
        <v>211</v>
      </c>
      <c r="D75" s="71" t="s">
        <v>212</v>
      </c>
      <c r="E75" s="36" t="s">
        <v>21</v>
      </c>
      <c r="F75" s="72" t="n">
        <v>337.2</v>
      </c>
      <c r="G75" s="62" t="n">
        <v>22.29</v>
      </c>
      <c r="H75" s="62" t="n">
        <f aca="false">G75</f>
        <v>22.29</v>
      </c>
      <c r="I75" s="62" t="n">
        <f aca="false">ROUND((H75*F75),2)</f>
        <v>7516.19</v>
      </c>
      <c r="J75" s="69"/>
      <c r="K75" s="90" t="s">
        <v>217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customFormat="false" ht="20.3" hidden="false" customHeight="true" outlineLevel="0" collapsed="false">
      <c r="A76" s="36" t="s">
        <v>218</v>
      </c>
      <c r="B76" s="35" t="s">
        <v>18</v>
      </c>
      <c r="C76" s="36" t="s">
        <v>219</v>
      </c>
      <c r="D76" s="71" t="s">
        <v>220</v>
      </c>
      <c r="E76" s="36" t="s">
        <v>21</v>
      </c>
      <c r="F76" s="72" t="n">
        <v>162.38</v>
      </c>
      <c r="G76" s="62" t="n">
        <v>12.59</v>
      </c>
      <c r="H76" s="62" t="n">
        <f aca="false">G76</f>
        <v>12.59</v>
      </c>
      <c r="I76" s="62" t="n">
        <f aca="false">ROUND((H76*F76),2)</f>
        <v>2044.36</v>
      </c>
      <c r="J76" s="69"/>
      <c r="K76" s="27" t="s">
        <v>221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customFormat="false" ht="20.3" hidden="false" customHeight="true" outlineLevel="0" collapsed="false">
      <c r="A77" s="36" t="s">
        <v>222</v>
      </c>
      <c r="B77" s="35" t="s">
        <v>18</v>
      </c>
      <c r="C77" s="36" t="s">
        <v>223</v>
      </c>
      <c r="D77" s="71" t="s">
        <v>224</v>
      </c>
      <c r="E77" s="36" t="s">
        <v>21</v>
      </c>
      <c r="F77" s="72" t="n">
        <v>162.38</v>
      </c>
      <c r="G77" s="62" t="n">
        <v>36.66</v>
      </c>
      <c r="H77" s="62" t="n">
        <f aca="false">G77</f>
        <v>36.66</v>
      </c>
      <c r="I77" s="62" t="n">
        <f aca="false">ROUND((H77*F77),2)</f>
        <v>5952.85</v>
      </c>
      <c r="J77" s="69"/>
      <c r="K77" s="27" t="s">
        <v>225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customFormat="false" ht="20.3" hidden="false" customHeight="true" outlineLevel="0" collapsed="false">
      <c r="A78" s="36" t="s">
        <v>226</v>
      </c>
      <c r="B78" s="35" t="s">
        <v>18</v>
      </c>
      <c r="C78" s="36" t="s">
        <v>227</v>
      </c>
      <c r="D78" s="71" t="s">
        <v>228</v>
      </c>
      <c r="E78" s="36" t="s">
        <v>21</v>
      </c>
      <c r="F78" s="72" t="n">
        <v>162.38</v>
      </c>
      <c r="G78" s="62" t="n">
        <v>26.19</v>
      </c>
      <c r="H78" s="62" t="n">
        <f aca="false">G78</f>
        <v>26.19</v>
      </c>
      <c r="I78" s="62" t="n">
        <f aca="false">ROUND((H78*F78),2)</f>
        <v>4252.73</v>
      </c>
      <c r="J78" s="69"/>
      <c r="K78" s="27" t="s">
        <v>225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customFormat="false" ht="20.3" hidden="false" customHeight="true" outlineLevel="0" collapsed="false">
      <c r="A79" s="36"/>
      <c r="B79" s="36" t="s">
        <v>18</v>
      </c>
      <c r="C79" s="36"/>
      <c r="D79" s="36"/>
      <c r="E79" s="36"/>
      <c r="F79" s="36"/>
      <c r="G79" s="36"/>
      <c r="H79" s="36" t="n">
        <f aca="false">G79*$H$8+G79</f>
        <v>0</v>
      </c>
      <c r="I79" s="36" t="n">
        <f aca="false">ROUND((H79*F79),2)</f>
        <v>0</v>
      </c>
      <c r="J79" s="69"/>
      <c r="K79" s="88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customFormat="false" ht="20.3" hidden="false" customHeight="true" outlineLevel="0" collapsed="false">
      <c r="A80" s="87" t="s">
        <v>229</v>
      </c>
      <c r="B80" s="20" t="s">
        <v>230</v>
      </c>
      <c r="C80" s="20"/>
      <c r="D80" s="20"/>
      <c r="E80" s="20"/>
      <c r="F80" s="20"/>
      <c r="G80" s="20"/>
      <c r="H80" s="20"/>
      <c r="I80" s="21" t="n">
        <f aca="false">ROUND(SUM(I81:I82),2)</f>
        <v>18127.44</v>
      </c>
      <c r="J80" s="69"/>
      <c r="K80" s="88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customFormat="false" ht="51.9" hidden="false" customHeight="true" outlineLevel="0" collapsed="false">
      <c r="A81" s="22" t="s">
        <v>231</v>
      </c>
      <c r="B81" s="55" t="s">
        <v>63</v>
      </c>
      <c r="C81" s="55" t="s">
        <v>232</v>
      </c>
      <c r="D81" s="57" t="s">
        <v>233</v>
      </c>
      <c r="E81" s="56" t="s">
        <v>21</v>
      </c>
      <c r="F81" s="46" t="n">
        <v>122.4</v>
      </c>
      <c r="G81" s="47" t="n">
        <v>96.3</v>
      </c>
      <c r="H81" s="91" t="n">
        <f aca="false">G81*$H$7+G81</f>
        <v>118.449</v>
      </c>
      <c r="I81" s="91" t="n">
        <f aca="false">F81*H81</f>
        <v>14498.1576</v>
      </c>
      <c r="J81" s="7"/>
      <c r="K81" s="27" t="s">
        <v>234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customFormat="false" ht="51.9" hidden="false" customHeight="true" outlineLevel="0" collapsed="false">
      <c r="A82" s="22" t="s">
        <v>235</v>
      </c>
      <c r="B82" s="55" t="s">
        <v>236</v>
      </c>
      <c r="C82" s="55" t="n">
        <v>34680</v>
      </c>
      <c r="D82" s="57" t="s">
        <v>237</v>
      </c>
      <c r="E82" s="56" t="s">
        <v>41</v>
      </c>
      <c r="F82" s="46" t="n">
        <v>71.6</v>
      </c>
      <c r="G82" s="47" t="n">
        <v>41.21</v>
      </c>
      <c r="H82" s="91" t="n">
        <f aca="false">G82*$H$7+G82</f>
        <v>50.6883</v>
      </c>
      <c r="I82" s="91" t="n">
        <f aca="false">F82*H82</f>
        <v>3629.28228</v>
      </c>
      <c r="J82" s="7"/>
      <c r="K82" s="27" t="s">
        <v>238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customFormat="false" ht="20.3" hidden="false" customHeight="true" outlineLevel="0" collapsed="false">
      <c r="A83" s="48"/>
      <c r="B83" s="48"/>
      <c r="C83" s="48"/>
      <c r="D83" s="48"/>
      <c r="E83" s="48"/>
      <c r="F83" s="52"/>
      <c r="G83" s="48"/>
      <c r="H83" s="48"/>
      <c r="I83" s="48"/>
      <c r="J83" s="7"/>
      <c r="K83" s="8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customFormat="false" ht="20.3" hidden="false" customHeight="true" outlineLevel="0" collapsed="false">
      <c r="A84" s="41" t="s">
        <v>239</v>
      </c>
      <c r="B84" s="41" t="s">
        <v>240</v>
      </c>
      <c r="C84" s="41"/>
      <c r="D84" s="41"/>
      <c r="E84" s="41"/>
      <c r="F84" s="41"/>
      <c r="G84" s="41"/>
      <c r="H84" s="41"/>
      <c r="I84" s="42" t="n">
        <f aca="false">ROUND(SUM(I85:I85),2)</f>
        <v>2743.92</v>
      </c>
      <c r="J84" s="7"/>
      <c r="K84" s="8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customFormat="false" ht="20.3" hidden="false" customHeight="true" outlineLevel="0" collapsed="false">
      <c r="A85" s="40" t="s">
        <v>241</v>
      </c>
      <c r="B85" s="56" t="s">
        <v>18</v>
      </c>
      <c r="C85" s="56" t="s">
        <v>242</v>
      </c>
      <c r="D85" s="92" t="s">
        <v>243</v>
      </c>
      <c r="E85" s="56" t="s">
        <v>46</v>
      </c>
      <c r="F85" s="93" t="n">
        <v>2</v>
      </c>
      <c r="G85" s="91" t="n">
        <v>1371.96</v>
      </c>
      <c r="H85" s="91" t="n">
        <f aca="false">G85</f>
        <v>1371.96</v>
      </c>
      <c r="I85" s="91" t="n">
        <f aca="false">F85*H85</f>
        <v>2743.92</v>
      </c>
      <c r="J85" s="7"/>
      <c r="K85" s="94" t="s">
        <v>135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customFormat="false" ht="20.3" hidden="false" customHeight="true" outlineLevel="0" collapsed="false">
      <c r="A86" s="48"/>
      <c r="B86" s="48"/>
      <c r="C86" s="48"/>
      <c r="D86" s="48"/>
      <c r="E86" s="48"/>
      <c r="F86" s="52"/>
      <c r="G86" s="48"/>
      <c r="H86" s="48"/>
      <c r="I86" s="48"/>
      <c r="J86" s="7"/>
      <c r="K86" s="8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customFormat="false" ht="20.3" hidden="false" customHeight="true" outlineLevel="0" collapsed="false">
      <c r="A87" s="41" t="s">
        <v>244</v>
      </c>
      <c r="B87" s="41" t="s">
        <v>245</v>
      </c>
      <c r="C87" s="41"/>
      <c r="D87" s="41"/>
      <c r="E87" s="41"/>
      <c r="F87" s="41"/>
      <c r="G87" s="41"/>
      <c r="H87" s="41"/>
      <c r="I87" s="42" t="n">
        <f aca="false">ROUND(SUM(I88:I90),2)</f>
        <v>51220.1</v>
      </c>
      <c r="J87" s="7"/>
      <c r="K87" s="8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customFormat="false" ht="29.5" hidden="false" customHeight="true" outlineLevel="0" collapsed="false">
      <c r="A88" s="40" t="s">
        <v>246</v>
      </c>
      <c r="B88" s="56" t="s">
        <v>24</v>
      </c>
      <c r="C88" s="56" t="s">
        <v>247</v>
      </c>
      <c r="D88" s="57" t="s">
        <v>248</v>
      </c>
      <c r="E88" s="56" t="s">
        <v>21</v>
      </c>
      <c r="F88" s="93" t="n">
        <v>6.72</v>
      </c>
      <c r="G88" s="91" t="n">
        <v>251.99</v>
      </c>
      <c r="H88" s="91" t="n">
        <f aca="false">G88*$H$7+G88</f>
        <v>309.9477</v>
      </c>
      <c r="I88" s="91" t="n">
        <f aca="false">F88*H88</f>
        <v>2082.848544</v>
      </c>
      <c r="J88" s="7"/>
      <c r="K88" s="94" t="s">
        <v>249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customFormat="false" ht="32.15" hidden="false" customHeight="true" outlineLevel="0" collapsed="false">
      <c r="A89" s="40" t="s">
        <v>250</v>
      </c>
      <c r="B89" s="56" t="s">
        <v>18</v>
      </c>
      <c r="C89" s="56" t="s">
        <v>251</v>
      </c>
      <c r="D89" s="95" t="s">
        <v>252</v>
      </c>
      <c r="E89" s="56" t="s">
        <v>21</v>
      </c>
      <c r="F89" s="93" t="n">
        <v>30.6</v>
      </c>
      <c r="G89" s="96" t="n">
        <v>1580.73</v>
      </c>
      <c r="H89" s="91" t="n">
        <f aca="false">G89</f>
        <v>1580.73</v>
      </c>
      <c r="I89" s="91" t="n">
        <f aca="false">F89*H89</f>
        <v>48370.338</v>
      </c>
      <c r="J89" s="7"/>
      <c r="K89" s="94" t="s">
        <v>253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</row>
    <row r="90" customFormat="false" ht="32.15" hidden="false" customHeight="true" outlineLevel="0" collapsed="false">
      <c r="A90" s="40" t="s">
        <v>254</v>
      </c>
      <c r="B90" s="56" t="s">
        <v>18</v>
      </c>
      <c r="C90" s="56" t="s">
        <v>255</v>
      </c>
      <c r="D90" s="97" t="s">
        <v>256</v>
      </c>
      <c r="E90" s="56" t="s">
        <v>21</v>
      </c>
      <c r="F90" s="93" t="n">
        <v>0.66</v>
      </c>
      <c r="G90" s="96" t="n">
        <v>1161.99</v>
      </c>
      <c r="H90" s="91" t="n">
        <f aca="false">G90</f>
        <v>1161.99</v>
      </c>
      <c r="I90" s="91" t="n">
        <f aca="false">F90*H90</f>
        <v>766.9134</v>
      </c>
      <c r="J90" s="7"/>
      <c r="K90" s="94" t="s">
        <v>257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</row>
    <row r="91" customFormat="false" ht="20.3" hidden="false" customHeight="true" outlineLevel="0" collapsed="false">
      <c r="A91" s="40"/>
      <c r="B91" s="40"/>
      <c r="C91" s="40"/>
      <c r="D91" s="40"/>
      <c r="E91" s="40"/>
      <c r="F91" s="40"/>
      <c r="G91" s="40"/>
      <c r="H91" s="40"/>
      <c r="I91" s="40"/>
      <c r="J91" s="7"/>
      <c r="K91" s="8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</row>
    <row r="92" customFormat="false" ht="20.3" hidden="false" customHeight="true" outlineLevel="0" collapsed="false">
      <c r="A92" s="41" t="s">
        <v>258</v>
      </c>
      <c r="B92" s="98" t="s">
        <v>259</v>
      </c>
      <c r="C92" s="98"/>
      <c r="D92" s="98"/>
      <c r="E92" s="98"/>
      <c r="F92" s="98"/>
      <c r="G92" s="98"/>
      <c r="H92" s="98"/>
      <c r="I92" s="42" t="n">
        <f aca="false">ROUND(SUM(I93+I96+I110),2)</f>
        <v>17091.38</v>
      </c>
      <c r="J92" s="7"/>
      <c r="K92" s="8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</row>
    <row r="93" customFormat="false" ht="20.3" hidden="false" customHeight="true" outlineLevel="0" collapsed="false">
      <c r="A93" s="99" t="s">
        <v>260</v>
      </c>
      <c r="B93" s="100" t="s">
        <v>261</v>
      </c>
      <c r="C93" s="100"/>
      <c r="D93" s="100"/>
      <c r="E93" s="100"/>
      <c r="F93" s="100"/>
      <c r="G93" s="100"/>
      <c r="H93" s="100"/>
      <c r="I93" s="44" t="n">
        <f aca="false">ROUND(SUM(I94:I94),2)</f>
        <v>117.75</v>
      </c>
      <c r="J93" s="7"/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</row>
    <row r="94" customFormat="false" ht="20.3" hidden="false" customHeight="true" outlineLevel="0" collapsed="false">
      <c r="A94" s="40" t="s">
        <v>262</v>
      </c>
      <c r="B94" s="58" t="s">
        <v>18</v>
      </c>
      <c r="C94" s="40" t="s">
        <v>263</v>
      </c>
      <c r="D94" s="71" t="s">
        <v>264</v>
      </c>
      <c r="E94" s="101" t="s">
        <v>46</v>
      </c>
      <c r="F94" s="102" t="n">
        <v>1</v>
      </c>
      <c r="G94" s="91" t="n">
        <v>117.75</v>
      </c>
      <c r="H94" s="91" t="n">
        <f aca="false">G94</f>
        <v>117.75</v>
      </c>
      <c r="I94" s="91" t="n">
        <f aca="false">ROUND((H94*F94),2)</f>
        <v>117.75</v>
      </c>
      <c r="J94" s="7"/>
      <c r="K94" s="27" t="s">
        <v>71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</row>
    <row r="95" customFormat="false" ht="20.3" hidden="false" customHeight="true" outlineLevel="0" collapsed="false">
      <c r="A95" s="36"/>
      <c r="B95" s="36"/>
      <c r="C95" s="36"/>
      <c r="D95" s="36"/>
      <c r="E95" s="36"/>
      <c r="F95" s="36"/>
      <c r="G95" s="36"/>
      <c r="H95" s="36"/>
      <c r="I95" s="36"/>
      <c r="J95" s="7"/>
      <c r="K95" s="8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</row>
    <row r="96" customFormat="false" ht="20.3" hidden="false" customHeight="true" outlineLevel="0" collapsed="false">
      <c r="A96" s="99" t="s">
        <v>265</v>
      </c>
      <c r="B96" s="100" t="s">
        <v>266</v>
      </c>
      <c r="C96" s="100"/>
      <c r="D96" s="100"/>
      <c r="E96" s="100"/>
      <c r="F96" s="100"/>
      <c r="G96" s="100"/>
      <c r="H96" s="100"/>
      <c r="I96" s="44" t="n">
        <f aca="false">ROUND(SUM(I97:I108),2)</f>
        <v>13675.5</v>
      </c>
      <c r="J96" s="7"/>
      <c r="K96" s="103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</row>
    <row r="97" customFormat="false" ht="20.3" hidden="false" customHeight="true" outlineLevel="0" collapsed="false">
      <c r="A97" s="40" t="s">
        <v>267</v>
      </c>
      <c r="B97" s="55" t="s">
        <v>18</v>
      </c>
      <c r="C97" s="55" t="s">
        <v>268</v>
      </c>
      <c r="D97" s="57" t="s">
        <v>269</v>
      </c>
      <c r="E97" s="56" t="s">
        <v>41</v>
      </c>
      <c r="F97" s="82" t="n">
        <v>100</v>
      </c>
      <c r="G97" s="91" t="n">
        <v>29.27</v>
      </c>
      <c r="H97" s="91" t="n">
        <f aca="false">G97</f>
        <v>29.27</v>
      </c>
      <c r="I97" s="91" t="n">
        <f aca="false">F97*H97</f>
        <v>2927</v>
      </c>
      <c r="J97" s="7"/>
      <c r="K97" s="27" t="s">
        <v>71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</row>
    <row r="98" customFormat="false" ht="20.3" hidden="false" customHeight="true" outlineLevel="0" collapsed="false">
      <c r="A98" s="40" t="s">
        <v>270</v>
      </c>
      <c r="B98" s="85" t="s">
        <v>18</v>
      </c>
      <c r="C98" s="45" t="s">
        <v>271</v>
      </c>
      <c r="D98" s="104" t="s">
        <v>272</v>
      </c>
      <c r="E98" s="105" t="s">
        <v>46</v>
      </c>
      <c r="F98" s="106" t="n">
        <v>1</v>
      </c>
      <c r="G98" s="47" t="n">
        <v>93.67</v>
      </c>
      <c r="H98" s="47" t="n">
        <f aca="false">G98</f>
        <v>93.67</v>
      </c>
      <c r="I98" s="91" t="n">
        <f aca="false">F98*H98</f>
        <v>93.67</v>
      </c>
      <c r="J98" s="7"/>
      <c r="K98" s="27" t="s">
        <v>71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</row>
    <row r="99" customFormat="false" ht="20.3" hidden="false" customHeight="true" outlineLevel="0" collapsed="false">
      <c r="A99" s="40" t="s">
        <v>273</v>
      </c>
      <c r="B99" s="85" t="s">
        <v>18</v>
      </c>
      <c r="C99" s="45" t="s">
        <v>274</v>
      </c>
      <c r="D99" s="104" t="s">
        <v>275</v>
      </c>
      <c r="E99" s="105" t="s">
        <v>46</v>
      </c>
      <c r="F99" s="106" t="n">
        <v>1</v>
      </c>
      <c r="G99" s="47" t="n">
        <v>123.23</v>
      </c>
      <c r="H99" s="47" t="n">
        <f aca="false">G99</f>
        <v>123.23</v>
      </c>
      <c r="I99" s="91" t="n">
        <f aca="false">F99*H99</f>
        <v>123.23</v>
      </c>
      <c r="J99" s="7"/>
      <c r="K99" s="27" t="s">
        <v>71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</row>
    <row r="100" customFormat="false" ht="29.5" hidden="false" customHeight="true" outlineLevel="0" collapsed="false">
      <c r="A100" s="40" t="s">
        <v>276</v>
      </c>
      <c r="B100" s="55" t="s">
        <v>63</v>
      </c>
      <c r="C100" s="55" t="s">
        <v>277</v>
      </c>
      <c r="D100" s="57" t="s">
        <v>278</v>
      </c>
      <c r="E100" s="56" t="s">
        <v>279</v>
      </c>
      <c r="F100" s="93" t="n">
        <v>6</v>
      </c>
      <c r="G100" s="47" t="n">
        <v>39.13</v>
      </c>
      <c r="H100" s="91" t="n">
        <f aca="false">G100*$H$7+G100</f>
        <v>48.1299</v>
      </c>
      <c r="I100" s="91" t="n">
        <f aca="false">F100*H100</f>
        <v>288.7794</v>
      </c>
      <c r="J100" s="7"/>
      <c r="K100" s="27" t="s">
        <v>71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</row>
    <row r="101" customFormat="false" ht="29.5" hidden="false" customHeight="true" outlineLevel="0" collapsed="false">
      <c r="A101" s="40" t="s">
        <v>280</v>
      </c>
      <c r="B101" s="55" t="s">
        <v>63</v>
      </c>
      <c r="C101" s="55" t="s">
        <v>281</v>
      </c>
      <c r="D101" s="57" t="s">
        <v>282</v>
      </c>
      <c r="E101" s="56" t="s">
        <v>279</v>
      </c>
      <c r="F101" s="82" t="n">
        <v>6</v>
      </c>
      <c r="G101" s="47" t="n">
        <v>13.53</v>
      </c>
      <c r="H101" s="91" t="n">
        <f aca="false">G101*$H$7+G101</f>
        <v>16.6419</v>
      </c>
      <c r="I101" s="91" t="n">
        <f aca="false">F101*H101</f>
        <v>99.8514</v>
      </c>
      <c r="J101" s="7"/>
      <c r="K101" s="27" t="s">
        <v>71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</row>
    <row r="102" customFormat="false" ht="20.3" hidden="false" customHeight="true" outlineLevel="0" collapsed="false">
      <c r="A102" s="40" t="s">
        <v>283</v>
      </c>
      <c r="B102" s="85" t="s">
        <v>18</v>
      </c>
      <c r="C102" s="85" t="s">
        <v>284</v>
      </c>
      <c r="D102" s="29" t="s">
        <v>285</v>
      </c>
      <c r="E102" s="85" t="s">
        <v>41</v>
      </c>
      <c r="F102" s="107" t="n">
        <v>250</v>
      </c>
      <c r="G102" s="108" t="n">
        <v>4.37</v>
      </c>
      <c r="H102" s="47" t="n">
        <f aca="false">G102</f>
        <v>4.37</v>
      </c>
      <c r="I102" s="91" t="n">
        <f aca="false">F102*H102</f>
        <v>1092.5</v>
      </c>
      <c r="J102" s="7"/>
      <c r="K102" s="27" t="s">
        <v>71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</row>
    <row r="103" customFormat="false" ht="20.3" hidden="false" customHeight="true" outlineLevel="0" collapsed="false">
      <c r="A103" s="40" t="s">
        <v>286</v>
      </c>
      <c r="B103" s="85" t="s">
        <v>18</v>
      </c>
      <c r="C103" s="85" t="s">
        <v>287</v>
      </c>
      <c r="D103" s="29" t="s">
        <v>288</v>
      </c>
      <c r="E103" s="85" t="s">
        <v>41</v>
      </c>
      <c r="F103" s="107" t="n">
        <v>100</v>
      </c>
      <c r="G103" s="108" t="n">
        <v>5.88</v>
      </c>
      <c r="H103" s="47" t="n">
        <f aca="false">G103</f>
        <v>5.88</v>
      </c>
      <c r="I103" s="91" t="n">
        <f aca="false">F103*H103</f>
        <v>588</v>
      </c>
      <c r="J103" s="7"/>
      <c r="K103" s="27" t="s">
        <v>71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</row>
    <row r="104" customFormat="false" ht="20.3" hidden="false" customHeight="true" outlineLevel="0" collapsed="false">
      <c r="A104" s="40" t="s">
        <v>289</v>
      </c>
      <c r="B104" s="85" t="s">
        <v>18</v>
      </c>
      <c r="C104" s="45" t="s">
        <v>290</v>
      </c>
      <c r="D104" s="104" t="s">
        <v>291</v>
      </c>
      <c r="E104" s="105" t="s">
        <v>46</v>
      </c>
      <c r="F104" s="106" t="n">
        <v>6</v>
      </c>
      <c r="G104" s="47" t="n">
        <v>189.3</v>
      </c>
      <c r="H104" s="47" t="n">
        <f aca="false">G104</f>
        <v>189.3</v>
      </c>
      <c r="I104" s="91" t="n">
        <f aca="false">F104*H104</f>
        <v>1135.8</v>
      </c>
      <c r="J104" s="7"/>
      <c r="K104" s="27" t="s">
        <v>135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customFormat="false" ht="20.3" hidden="false" customHeight="true" outlineLevel="0" collapsed="false">
      <c r="A105" s="40" t="s">
        <v>292</v>
      </c>
      <c r="B105" s="85" t="s">
        <v>18</v>
      </c>
      <c r="C105" s="45" t="s">
        <v>293</v>
      </c>
      <c r="D105" s="104" t="s">
        <v>294</v>
      </c>
      <c r="E105" s="105" t="s">
        <v>46</v>
      </c>
      <c r="F105" s="106" t="n">
        <v>12</v>
      </c>
      <c r="G105" s="47" t="n">
        <v>157.94</v>
      </c>
      <c r="H105" s="47" t="n">
        <f aca="false">G105</f>
        <v>157.94</v>
      </c>
      <c r="I105" s="91" t="n">
        <f aca="false">F105*H105</f>
        <v>1895.28</v>
      </c>
      <c r="J105" s="7"/>
      <c r="K105" s="27" t="s">
        <v>135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customFormat="false" ht="20.3" hidden="false" customHeight="true" outlineLevel="0" collapsed="false">
      <c r="A106" s="40" t="s">
        <v>295</v>
      </c>
      <c r="B106" s="85" t="s">
        <v>24</v>
      </c>
      <c r="C106" s="45" t="s">
        <v>296</v>
      </c>
      <c r="D106" s="104" t="s">
        <v>297</v>
      </c>
      <c r="E106" s="105" t="s">
        <v>46</v>
      </c>
      <c r="F106" s="106" t="n">
        <v>12</v>
      </c>
      <c r="G106" s="47" t="n">
        <v>69.88</v>
      </c>
      <c r="H106" s="109" t="n">
        <f aca="false">G106*$H$7+G106</f>
        <v>85.9524</v>
      </c>
      <c r="I106" s="91" t="n">
        <f aca="false">F106*H106</f>
        <v>1031.4288</v>
      </c>
      <c r="J106" s="7"/>
      <c r="K106" s="27" t="s">
        <v>135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customFormat="false" ht="20.3" hidden="false" customHeight="true" outlineLevel="0" collapsed="false">
      <c r="A107" s="40" t="s">
        <v>298</v>
      </c>
      <c r="B107" s="85" t="s">
        <v>24</v>
      </c>
      <c r="C107" s="45" t="s">
        <v>299</v>
      </c>
      <c r="D107" s="104" t="s">
        <v>300</v>
      </c>
      <c r="E107" s="105" t="s">
        <v>41</v>
      </c>
      <c r="F107" s="106" t="n">
        <v>30</v>
      </c>
      <c r="G107" s="47" t="n">
        <v>25.76</v>
      </c>
      <c r="H107" s="109" t="n">
        <f aca="false">G107*$H$7+G107</f>
        <v>31.6848</v>
      </c>
      <c r="I107" s="91" t="n">
        <f aca="false">F107*H107</f>
        <v>950.544</v>
      </c>
      <c r="J107" s="7"/>
      <c r="K107" s="27" t="s">
        <v>71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customFormat="false" ht="20.3" hidden="false" customHeight="true" outlineLevel="0" collapsed="false">
      <c r="A108" s="40" t="s">
        <v>301</v>
      </c>
      <c r="B108" s="85" t="s">
        <v>44</v>
      </c>
      <c r="C108" s="45" t="n">
        <v>171071</v>
      </c>
      <c r="D108" s="29" t="s">
        <v>302</v>
      </c>
      <c r="E108" s="105" t="s">
        <v>46</v>
      </c>
      <c r="F108" s="106" t="n">
        <v>4</v>
      </c>
      <c r="G108" s="47" t="n">
        <v>701.1</v>
      </c>
      <c r="H108" s="109" t="n">
        <f aca="false">G108*$H$7+G108</f>
        <v>862.353</v>
      </c>
      <c r="I108" s="91" t="n">
        <f aca="false">F108*H108</f>
        <v>3449.412</v>
      </c>
      <c r="J108" s="7"/>
      <c r="K108" s="27" t="s">
        <v>135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</row>
    <row r="109" customFormat="false" ht="20.3" hidden="false" customHeight="true" outlineLevel="0" collapsed="false">
      <c r="A109" s="36"/>
      <c r="B109" s="36"/>
      <c r="C109" s="36"/>
      <c r="D109" s="36"/>
      <c r="E109" s="36"/>
      <c r="F109" s="36"/>
      <c r="G109" s="36"/>
      <c r="H109" s="36"/>
      <c r="I109" s="36"/>
      <c r="J109" s="7"/>
      <c r="K109" s="103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customFormat="false" ht="20.3" hidden="false" customHeight="true" outlineLevel="0" collapsed="false">
      <c r="A110" s="110" t="s">
        <v>303</v>
      </c>
      <c r="B110" s="111" t="s">
        <v>304</v>
      </c>
      <c r="C110" s="111"/>
      <c r="D110" s="111"/>
      <c r="E110" s="111"/>
      <c r="F110" s="111"/>
      <c r="G110" s="111"/>
      <c r="H110" s="111"/>
      <c r="I110" s="112" t="n">
        <f aca="false">ROUND(SUM(I111:I113),2)</f>
        <v>3298.13</v>
      </c>
      <c r="J110" s="7"/>
      <c r="K110" s="103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</row>
    <row r="111" customFormat="false" ht="20.3" hidden="false" customHeight="true" outlineLevel="0" collapsed="false">
      <c r="A111" s="45" t="s">
        <v>305</v>
      </c>
      <c r="B111" s="105" t="s">
        <v>18</v>
      </c>
      <c r="C111" s="45" t="s">
        <v>306</v>
      </c>
      <c r="D111" s="104" t="s">
        <v>307</v>
      </c>
      <c r="E111" s="105" t="s">
        <v>46</v>
      </c>
      <c r="F111" s="106" t="n">
        <v>14</v>
      </c>
      <c r="G111" s="47" t="n">
        <v>214.24</v>
      </c>
      <c r="H111" s="47" t="n">
        <f aca="false">G111</f>
        <v>214.24</v>
      </c>
      <c r="I111" s="47" t="n">
        <f aca="false">ROUND((H111*F111),2)</f>
        <v>2999.36</v>
      </c>
      <c r="J111" s="7"/>
      <c r="K111" s="27" t="s">
        <v>135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</row>
    <row r="112" customFormat="false" ht="20.3" hidden="false" customHeight="true" outlineLevel="0" collapsed="false">
      <c r="A112" s="45" t="s">
        <v>308</v>
      </c>
      <c r="B112" s="85" t="s">
        <v>24</v>
      </c>
      <c r="C112" s="45" t="s">
        <v>309</v>
      </c>
      <c r="D112" s="29" t="s">
        <v>310</v>
      </c>
      <c r="E112" s="105" t="s">
        <v>46</v>
      </c>
      <c r="F112" s="106" t="n">
        <v>14</v>
      </c>
      <c r="G112" s="47" t="n">
        <v>17.35</v>
      </c>
      <c r="H112" s="109" t="n">
        <f aca="false">G112*$H$7+G112</f>
        <v>21.3405</v>
      </c>
      <c r="I112" s="47" t="n">
        <f aca="false">ROUND((H112*F112),2)</f>
        <v>298.77</v>
      </c>
      <c r="J112" s="7"/>
      <c r="K112" s="27" t="s">
        <v>135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customFormat="false" ht="20.3" hidden="true" customHeight="true" outlineLevel="0" collapsed="false">
      <c r="A113" s="45" t="s">
        <v>311</v>
      </c>
      <c r="B113" s="85" t="s">
        <v>18</v>
      </c>
      <c r="C113" s="45" t="s">
        <v>312</v>
      </c>
      <c r="D113" s="29" t="s">
        <v>313</v>
      </c>
      <c r="E113" s="105" t="s">
        <v>46</v>
      </c>
      <c r="F113" s="106"/>
      <c r="G113" s="47" t="n">
        <v>3329.4</v>
      </c>
      <c r="H113" s="109" t="n">
        <f aca="false">G113</f>
        <v>3329.4</v>
      </c>
      <c r="I113" s="47" t="n">
        <f aca="false">F113*H113</f>
        <v>0</v>
      </c>
      <c r="J113" s="7"/>
      <c r="K113" s="27" t="s">
        <v>135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customFormat="false" ht="20.3" hidden="false" customHeight="true" outlineLevel="0" collapsed="false">
      <c r="A114" s="36"/>
      <c r="B114" s="36"/>
      <c r="C114" s="36"/>
      <c r="D114" s="36"/>
      <c r="E114" s="36"/>
      <c r="F114" s="36"/>
      <c r="G114" s="36"/>
      <c r="H114" s="36"/>
      <c r="I114" s="36"/>
      <c r="J114" s="7"/>
      <c r="K114" s="103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customFormat="false" ht="20.3" hidden="false" customHeight="true" outlineLevel="0" collapsed="false">
      <c r="A115" s="41" t="s">
        <v>314</v>
      </c>
      <c r="B115" s="98" t="s">
        <v>315</v>
      </c>
      <c r="C115" s="98"/>
      <c r="D115" s="98"/>
      <c r="E115" s="98"/>
      <c r="F115" s="98"/>
      <c r="G115" s="98"/>
      <c r="H115" s="98"/>
      <c r="I115" s="42" t="n">
        <f aca="false">ROUND(SUM(I116:I124),2)</f>
        <v>19170.15</v>
      </c>
      <c r="J115" s="7"/>
      <c r="K115" s="8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</row>
    <row r="116" customFormat="false" ht="42.2" hidden="true" customHeight="true" outlineLevel="0" collapsed="false">
      <c r="A116" s="40" t="s">
        <v>316</v>
      </c>
      <c r="B116" s="35" t="s">
        <v>63</v>
      </c>
      <c r="C116" s="36" t="s">
        <v>317</v>
      </c>
      <c r="D116" s="71" t="s">
        <v>318</v>
      </c>
      <c r="E116" s="36" t="s">
        <v>60</v>
      </c>
      <c r="F116" s="113"/>
      <c r="G116" s="91" t="n">
        <v>4</v>
      </c>
      <c r="H116" s="91" t="n">
        <f aca="false">G116*$H$7+G116</f>
        <v>4.92</v>
      </c>
      <c r="I116" s="91" t="n">
        <f aca="false">F116*H116</f>
        <v>0</v>
      </c>
      <c r="J116" s="114"/>
      <c r="K116" s="115" t="s">
        <v>319</v>
      </c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</row>
    <row r="117" customFormat="false" ht="42.2" hidden="true" customHeight="true" outlineLevel="0" collapsed="false">
      <c r="A117" s="40" t="s">
        <v>320</v>
      </c>
      <c r="B117" s="35" t="s">
        <v>24</v>
      </c>
      <c r="C117" s="36" t="s">
        <v>321</v>
      </c>
      <c r="D117" s="71" t="s">
        <v>322</v>
      </c>
      <c r="E117" s="36" t="s">
        <v>60</v>
      </c>
      <c r="F117" s="113"/>
      <c r="G117" s="91" t="n">
        <v>5.78</v>
      </c>
      <c r="H117" s="91" t="n">
        <f aca="false">G117*$H$7+G117</f>
        <v>7.1094</v>
      </c>
      <c r="I117" s="91" t="n">
        <f aca="false">F117*H117</f>
        <v>0</v>
      </c>
      <c r="J117" s="114"/>
      <c r="K117" s="115" t="s">
        <v>323</v>
      </c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</row>
    <row r="118" customFormat="false" ht="42.2" hidden="true" customHeight="true" outlineLevel="0" collapsed="false">
      <c r="A118" s="40" t="s">
        <v>324</v>
      </c>
      <c r="B118" s="35" t="s">
        <v>24</v>
      </c>
      <c r="C118" s="36" t="s">
        <v>325</v>
      </c>
      <c r="D118" s="71" t="s">
        <v>326</v>
      </c>
      <c r="E118" s="36" t="s">
        <v>60</v>
      </c>
      <c r="F118" s="113"/>
      <c r="G118" s="91" t="n">
        <v>13.81</v>
      </c>
      <c r="H118" s="91" t="n">
        <f aca="false">G118*$H$7+G118</f>
        <v>16.9863</v>
      </c>
      <c r="I118" s="91" t="n">
        <f aca="false">F118*H118</f>
        <v>0</v>
      </c>
      <c r="J118" s="114"/>
      <c r="K118" s="115" t="s">
        <v>327</v>
      </c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</row>
    <row r="119" customFormat="false" ht="42.2" hidden="true" customHeight="true" outlineLevel="0" collapsed="false">
      <c r="A119" s="40" t="s">
        <v>328</v>
      </c>
      <c r="B119" s="35" t="s">
        <v>24</v>
      </c>
      <c r="C119" s="36" t="s">
        <v>329</v>
      </c>
      <c r="D119" s="71" t="s">
        <v>330</v>
      </c>
      <c r="E119" s="36" t="s">
        <v>60</v>
      </c>
      <c r="F119" s="113"/>
      <c r="G119" s="91" t="n">
        <v>26.82</v>
      </c>
      <c r="H119" s="91" t="n">
        <f aca="false">G119*$H$7+G119</f>
        <v>32.9886</v>
      </c>
      <c r="I119" s="91" t="n">
        <f aca="false">F119*H119</f>
        <v>0</v>
      </c>
      <c r="J119" s="114"/>
      <c r="K119" s="115" t="s">
        <v>331</v>
      </c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</row>
    <row r="120" customFormat="false" ht="42.2" hidden="false" customHeight="true" outlineLevel="0" collapsed="false">
      <c r="A120" s="40" t="s">
        <v>332</v>
      </c>
      <c r="B120" s="35" t="s">
        <v>18</v>
      </c>
      <c r="C120" s="36" t="s">
        <v>333</v>
      </c>
      <c r="D120" s="71" t="s">
        <v>334</v>
      </c>
      <c r="E120" s="36" t="s">
        <v>21</v>
      </c>
      <c r="F120" s="113" t="n">
        <v>549.54</v>
      </c>
      <c r="G120" s="91" t="n">
        <v>34.12</v>
      </c>
      <c r="H120" s="91" t="n">
        <f aca="false">G120</f>
        <v>34.12</v>
      </c>
      <c r="I120" s="91" t="n">
        <f aca="false">F120*H120</f>
        <v>18750.3048</v>
      </c>
      <c r="J120" s="114"/>
      <c r="K120" s="115" t="s">
        <v>335</v>
      </c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</row>
    <row r="121" customFormat="false" ht="42.2" hidden="true" customHeight="true" outlineLevel="0" collapsed="false">
      <c r="A121" s="40" t="s">
        <v>336</v>
      </c>
      <c r="B121" s="35" t="s">
        <v>24</v>
      </c>
      <c r="C121" s="36" t="s">
        <v>337</v>
      </c>
      <c r="D121" s="71" t="s">
        <v>338</v>
      </c>
      <c r="E121" s="36" t="s">
        <v>339</v>
      </c>
      <c r="F121" s="113"/>
      <c r="G121" s="91" t="n">
        <v>14900.57</v>
      </c>
      <c r="H121" s="91" t="n">
        <f aca="false">G121*$H$7+G121</f>
        <v>18327.7011</v>
      </c>
      <c r="I121" s="91" t="n">
        <f aca="false">F121*H121</f>
        <v>0</v>
      </c>
      <c r="J121" s="114"/>
      <c r="K121" s="115" t="s">
        <v>340</v>
      </c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</row>
    <row r="122" customFormat="false" ht="20.3" hidden="false" customHeight="true" outlineLevel="0" collapsed="false">
      <c r="A122" s="40" t="s">
        <v>341</v>
      </c>
      <c r="B122" s="55" t="s">
        <v>24</v>
      </c>
      <c r="C122" s="55" t="s">
        <v>342</v>
      </c>
      <c r="D122" s="57" t="s">
        <v>343</v>
      </c>
      <c r="E122" s="56" t="s">
        <v>21</v>
      </c>
      <c r="F122" s="82" t="n">
        <v>7.56</v>
      </c>
      <c r="G122" s="91" t="n">
        <v>45.15</v>
      </c>
      <c r="H122" s="91" t="n">
        <f aca="false">G122*$H$7+G122</f>
        <v>55.5345</v>
      </c>
      <c r="I122" s="91" t="n">
        <f aca="false">F122*H122</f>
        <v>419.84082</v>
      </c>
      <c r="J122" s="7"/>
      <c r="K122" s="27" t="s">
        <v>344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</row>
    <row r="123" customFormat="false" ht="30.65" hidden="true" customHeight="true" outlineLevel="0" collapsed="false">
      <c r="A123" s="40" t="s">
        <v>345</v>
      </c>
      <c r="B123" s="55" t="s">
        <v>63</v>
      </c>
      <c r="C123" s="55" t="s">
        <v>346</v>
      </c>
      <c r="D123" s="57" t="s">
        <v>347</v>
      </c>
      <c r="E123" s="56" t="s">
        <v>60</v>
      </c>
      <c r="F123" s="117"/>
      <c r="G123" s="91" t="n">
        <v>22.61</v>
      </c>
      <c r="H123" s="47" t="n">
        <f aca="false">G123*$H$7+G123</f>
        <v>27.8103</v>
      </c>
      <c r="I123" s="91" t="n">
        <f aca="false">F123*H123</f>
        <v>0</v>
      </c>
      <c r="J123" s="7"/>
      <c r="K123" s="27" t="s">
        <v>348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</row>
    <row r="124" customFormat="false" ht="29.85" hidden="true" customHeight="true" outlineLevel="0" collapsed="false">
      <c r="A124" s="40" t="s">
        <v>349</v>
      </c>
      <c r="B124" s="55" t="s">
        <v>63</v>
      </c>
      <c r="C124" s="55" t="s">
        <v>350</v>
      </c>
      <c r="D124" s="57" t="s">
        <v>351</v>
      </c>
      <c r="E124" s="56" t="s">
        <v>352</v>
      </c>
      <c r="F124" s="117"/>
      <c r="G124" s="91" t="n">
        <v>11.16</v>
      </c>
      <c r="H124" s="47" t="n">
        <f aca="false">G124*$H$7+G124</f>
        <v>13.7268</v>
      </c>
      <c r="I124" s="91" t="n">
        <f aca="false">F124*H124</f>
        <v>0</v>
      </c>
      <c r="J124" s="7"/>
      <c r="K124" s="27" t="s">
        <v>348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</row>
    <row r="125" customFormat="false" ht="20.3" hidden="false" customHeight="true" outlineLevel="0" collapsed="false">
      <c r="A125" s="40"/>
      <c r="B125" s="40"/>
      <c r="C125" s="40"/>
      <c r="D125" s="40"/>
      <c r="E125" s="40"/>
      <c r="F125" s="40"/>
      <c r="G125" s="40"/>
      <c r="H125" s="40"/>
      <c r="I125" s="40"/>
      <c r="J125" s="7"/>
      <c r="K125" s="8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</row>
    <row r="126" customFormat="false" ht="20.3" hidden="false" customHeight="true" outlineLevel="0" collapsed="false">
      <c r="A126" s="41" t="s">
        <v>353</v>
      </c>
      <c r="B126" s="98" t="s">
        <v>354</v>
      </c>
      <c r="C126" s="98"/>
      <c r="D126" s="98"/>
      <c r="E126" s="98"/>
      <c r="F126" s="98"/>
      <c r="G126" s="98"/>
      <c r="H126" s="98"/>
      <c r="I126" s="42" t="n">
        <f aca="false">ROUND(SUM(I127:I133),2)</f>
        <v>8181.89</v>
      </c>
      <c r="J126" s="7"/>
      <c r="K126" s="8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</row>
    <row r="127" customFormat="false" ht="20.3" hidden="false" customHeight="true" outlineLevel="0" collapsed="false">
      <c r="A127" s="45" t="s">
        <v>355</v>
      </c>
      <c r="B127" s="55" t="s">
        <v>44</v>
      </c>
      <c r="C127" s="55" t="n">
        <v>170401</v>
      </c>
      <c r="D127" s="57" t="s">
        <v>356</v>
      </c>
      <c r="E127" s="56" t="s">
        <v>21</v>
      </c>
      <c r="F127" s="106" t="n">
        <v>100</v>
      </c>
      <c r="G127" s="47" t="n">
        <v>11.73</v>
      </c>
      <c r="H127" s="47" t="n">
        <f aca="false">G127*$H$7+G127</f>
        <v>14.4279</v>
      </c>
      <c r="I127" s="47" t="n">
        <f aca="false">F127*H127</f>
        <v>1442.79</v>
      </c>
      <c r="J127" s="7"/>
      <c r="K127" s="27" t="s">
        <v>357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</row>
    <row r="128" customFormat="false" ht="20.3" hidden="false" customHeight="true" outlineLevel="0" collapsed="false">
      <c r="A128" s="45" t="s">
        <v>358</v>
      </c>
      <c r="B128" s="55" t="s">
        <v>18</v>
      </c>
      <c r="C128" s="55" t="s">
        <v>359</v>
      </c>
      <c r="D128" s="57" t="s">
        <v>360</v>
      </c>
      <c r="E128" s="56" t="s">
        <v>46</v>
      </c>
      <c r="F128" s="106" t="n">
        <v>2</v>
      </c>
      <c r="G128" s="118" t="n">
        <v>3256.73</v>
      </c>
      <c r="H128" s="47" t="n">
        <f aca="false">G128</f>
        <v>3256.73</v>
      </c>
      <c r="I128" s="47" t="n">
        <f aca="false">F128*H128</f>
        <v>6513.46</v>
      </c>
      <c r="J128" s="7"/>
      <c r="K128" s="27" t="s">
        <v>361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</row>
    <row r="129" customFormat="false" ht="20.3" hidden="false" customHeight="true" outlineLevel="0" collapsed="false">
      <c r="A129" s="45" t="s">
        <v>362</v>
      </c>
      <c r="B129" s="35" t="s">
        <v>18</v>
      </c>
      <c r="C129" s="66" t="s">
        <v>363</v>
      </c>
      <c r="D129" s="119" t="s">
        <v>364</v>
      </c>
      <c r="E129" s="66" t="s">
        <v>46</v>
      </c>
      <c r="F129" s="72" t="n">
        <v>2</v>
      </c>
      <c r="G129" s="62" t="n">
        <v>112.82</v>
      </c>
      <c r="H129" s="47" t="n">
        <f aca="false">G129</f>
        <v>112.82</v>
      </c>
      <c r="I129" s="47" t="n">
        <f aca="false">F129*H129</f>
        <v>225.64</v>
      </c>
      <c r="J129" s="7"/>
      <c r="K129" s="27" t="s">
        <v>365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</row>
    <row r="130" customFormat="false" ht="20.3" hidden="true" customHeight="true" outlineLevel="0" collapsed="false">
      <c r="A130" s="45" t="s">
        <v>366</v>
      </c>
      <c r="B130" s="35" t="s">
        <v>367</v>
      </c>
      <c r="C130" s="66" t="s">
        <v>368</v>
      </c>
      <c r="D130" s="119" t="s">
        <v>369</v>
      </c>
      <c r="E130" s="66" t="s">
        <v>46</v>
      </c>
      <c r="F130" s="72"/>
      <c r="G130" s="62" t="n">
        <v>559.68</v>
      </c>
      <c r="H130" s="47" t="n">
        <f aca="false">G130</f>
        <v>559.68</v>
      </c>
      <c r="I130" s="47" t="n">
        <f aca="false">F130*H130</f>
        <v>0</v>
      </c>
      <c r="J130" s="7"/>
      <c r="K130" s="27" t="s">
        <v>370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</row>
    <row r="131" customFormat="false" ht="20.3" hidden="true" customHeight="true" outlineLevel="0" collapsed="false">
      <c r="A131" s="45" t="s">
        <v>371</v>
      </c>
      <c r="B131" s="35" t="s">
        <v>367</v>
      </c>
      <c r="C131" s="66" t="s">
        <v>368</v>
      </c>
      <c r="D131" s="119" t="s">
        <v>372</v>
      </c>
      <c r="E131" s="66" t="s">
        <v>46</v>
      </c>
      <c r="F131" s="72"/>
      <c r="G131" s="62" t="n">
        <v>1183.58</v>
      </c>
      <c r="H131" s="47" t="n">
        <f aca="false">G131</f>
        <v>1183.58</v>
      </c>
      <c r="I131" s="47" t="n">
        <f aca="false">F131*H131</f>
        <v>0</v>
      </c>
      <c r="J131" s="7"/>
      <c r="K131" s="27" t="s">
        <v>373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</row>
    <row r="132" customFormat="false" ht="20.3" hidden="true" customHeight="true" outlineLevel="0" collapsed="false">
      <c r="A132" s="45" t="s">
        <v>374</v>
      </c>
      <c r="B132" s="35" t="s">
        <v>367</v>
      </c>
      <c r="C132" s="66" t="s">
        <v>368</v>
      </c>
      <c r="D132" s="119" t="s">
        <v>375</v>
      </c>
      <c r="E132" s="66" t="s">
        <v>46</v>
      </c>
      <c r="F132" s="72"/>
      <c r="G132" s="62" t="n">
        <v>1277.88</v>
      </c>
      <c r="H132" s="47" t="n">
        <f aca="false">G132</f>
        <v>1277.88</v>
      </c>
      <c r="I132" s="47" t="n">
        <f aca="false">F132*H132</f>
        <v>0</v>
      </c>
      <c r="J132" s="7"/>
      <c r="K132" s="27" t="s">
        <v>376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</row>
    <row r="133" customFormat="false" ht="20.3" hidden="true" customHeight="true" outlineLevel="0" collapsed="false">
      <c r="A133" s="45" t="s">
        <v>377</v>
      </c>
      <c r="B133" s="35" t="s">
        <v>367</v>
      </c>
      <c r="C133" s="66" t="s">
        <v>368</v>
      </c>
      <c r="D133" s="119" t="s">
        <v>378</v>
      </c>
      <c r="E133" s="66" t="s">
        <v>46</v>
      </c>
      <c r="F133" s="72"/>
      <c r="G133" s="62" t="n">
        <v>436.25</v>
      </c>
      <c r="H133" s="47" t="n">
        <f aca="false">G133</f>
        <v>436.25</v>
      </c>
      <c r="I133" s="47" t="n">
        <f aca="false">F133*H133</f>
        <v>0</v>
      </c>
      <c r="J133" s="7"/>
      <c r="K133" s="27" t="s">
        <v>379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</row>
    <row r="134" customFormat="false" ht="18.45" hidden="false" customHeight="true" outlineLevel="0" collapsed="false">
      <c r="A134" s="120"/>
      <c r="B134" s="120"/>
      <c r="C134" s="120"/>
      <c r="D134" s="120"/>
      <c r="E134" s="120"/>
    </row>
    <row r="135" customFormat="false" ht="20.65" hidden="false" customHeight="true" outlineLevel="0" collapsed="false">
      <c r="A135" s="121" t="s">
        <v>380</v>
      </c>
      <c r="B135" s="121"/>
      <c r="C135" s="121"/>
      <c r="D135" s="121"/>
      <c r="E135" s="121"/>
      <c r="F135" s="121"/>
      <c r="G135" s="121"/>
      <c r="H135" s="121"/>
      <c r="I135" s="122" t="n">
        <f aca="false">ROUND(SUM(I9+I29+I39+I58+I63+I70+I84+I87+I92+I115+I126),2)</f>
        <v>496125.06</v>
      </c>
    </row>
    <row r="136" customFormat="false" ht="18.45" hidden="false" customHeight="true" outlineLevel="0" collapsed="false">
      <c r="A136" s="120"/>
      <c r="B136" s="120"/>
      <c r="C136" s="120"/>
      <c r="D136" s="120"/>
      <c r="E136" s="120"/>
    </row>
    <row r="137" customFormat="false" ht="19.8" hidden="false" customHeight="true" outlineLevel="0" collapsed="false">
      <c r="A137" s="123" t="s">
        <v>381</v>
      </c>
      <c r="B137" s="123"/>
      <c r="C137" s="123"/>
      <c r="D137" s="123"/>
      <c r="E137" s="123"/>
      <c r="F137" s="123"/>
      <c r="G137" s="123"/>
      <c r="H137" s="123"/>
      <c r="I137" s="123"/>
    </row>
    <row r="138" customFormat="false" ht="19.8" hidden="false" customHeight="true" outlineLevel="0" collapsed="false">
      <c r="A138" s="124" t="s">
        <v>382</v>
      </c>
      <c r="B138" s="124"/>
      <c r="C138" s="124"/>
      <c r="D138" s="124"/>
      <c r="E138" s="124"/>
      <c r="F138" s="124"/>
      <c r="G138" s="124"/>
      <c r="H138" s="124"/>
      <c r="I138" s="124"/>
    </row>
    <row r="139" customFormat="false" ht="19.8" hidden="false" customHeight="true" outlineLevel="0" collapsed="false">
      <c r="A139" s="124" t="s">
        <v>383</v>
      </c>
      <c r="B139" s="124"/>
      <c r="C139" s="124"/>
      <c r="D139" s="124"/>
      <c r="E139" s="124"/>
      <c r="F139" s="124"/>
      <c r="G139" s="124"/>
      <c r="H139" s="124"/>
      <c r="I139" s="124"/>
    </row>
    <row r="140" customFormat="false" ht="18.45" hidden="false" customHeight="true" outlineLevel="0" collapsed="false">
      <c r="A140" s="120"/>
      <c r="B140" s="120"/>
      <c r="C140" s="120"/>
      <c r="D140" s="120"/>
      <c r="E140" s="120"/>
    </row>
    <row r="141" customFormat="false" ht="18.45" hidden="false" customHeight="true" outlineLevel="0" collapsed="false">
      <c r="A141" s="120"/>
      <c r="B141" s="120"/>
      <c r="C141" s="120"/>
      <c r="D141" s="120"/>
      <c r="E141" s="120"/>
    </row>
    <row r="142" customFormat="false" ht="18.45" hidden="false" customHeight="true" outlineLevel="0" collapsed="false">
      <c r="A142" s="120"/>
      <c r="B142" s="120"/>
      <c r="C142" s="120"/>
      <c r="D142" s="120"/>
      <c r="E142" s="120"/>
    </row>
    <row r="143" customFormat="false" ht="18.45" hidden="false" customHeight="true" outlineLevel="0" collapsed="false">
      <c r="A143" s="120"/>
      <c r="B143" s="120"/>
      <c r="C143" s="120"/>
      <c r="D143" s="120"/>
      <c r="E143" s="120"/>
    </row>
    <row r="144" customFormat="false" ht="18.45" hidden="false" customHeight="true" outlineLevel="0" collapsed="false">
      <c r="A144" s="120"/>
      <c r="B144" s="120"/>
      <c r="C144" s="120"/>
      <c r="D144" s="120"/>
      <c r="E144" s="120"/>
    </row>
    <row r="145" customFormat="false" ht="18.45" hidden="false" customHeight="true" outlineLevel="0" collapsed="false">
      <c r="A145" s="120"/>
      <c r="B145" s="120"/>
      <c r="C145" s="120"/>
      <c r="D145" s="120"/>
      <c r="E145" s="120"/>
    </row>
    <row r="146" customFormat="false" ht="18.45" hidden="false" customHeight="true" outlineLevel="0" collapsed="false">
      <c r="A146" s="120"/>
      <c r="B146" s="120"/>
      <c r="C146" s="120"/>
      <c r="D146" s="120"/>
      <c r="E146" s="120"/>
    </row>
    <row r="147" customFormat="false" ht="18.45" hidden="false" customHeight="true" outlineLevel="0" collapsed="false">
      <c r="A147" s="120"/>
      <c r="B147" s="120"/>
      <c r="C147" s="120"/>
      <c r="D147" s="120"/>
      <c r="E147" s="120"/>
    </row>
    <row r="148" customFormat="false" ht="18.45" hidden="false" customHeight="true" outlineLevel="0" collapsed="false">
      <c r="A148" s="120"/>
      <c r="B148" s="120"/>
      <c r="C148" s="120"/>
      <c r="D148" s="120"/>
      <c r="E148" s="120"/>
    </row>
    <row r="149" customFormat="false" ht="18.45" hidden="false" customHeight="true" outlineLevel="0" collapsed="false">
      <c r="A149" s="120"/>
      <c r="B149" s="120"/>
      <c r="C149" s="120"/>
      <c r="D149" s="120"/>
      <c r="E149" s="120"/>
    </row>
    <row r="150" customFormat="false" ht="18.45" hidden="false" customHeight="true" outlineLevel="0" collapsed="false">
      <c r="A150" s="120"/>
      <c r="B150" s="120"/>
      <c r="C150" s="120"/>
      <c r="D150" s="120"/>
      <c r="E150" s="120"/>
    </row>
    <row r="151" customFormat="false" ht="18.45" hidden="false" customHeight="true" outlineLevel="0" collapsed="false">
      <c r="A151" s="120"/>
      <c r="B151" s="120"/>
      <c r="C151" s="120"/>
      <c r="D151" s="120"/>
      <c r="E151" s="120"/>
    </row>
    <row r="152" customFormat="false" ht="18.45" hidden="false" customHeight="true" outlineLevel="0" collapsed="false">
      <c r="A152" s="120"/>
      <c r="B152" s="120"/>
      <c r="C152" s="120"/>
      <c r="D152" s="120"/>
      <c r="E152" s="120"/>
    </row>
    <row r="153" customFormat="false" ht="18.45" hidden="false" customHeight="true" outlineLevel="0" collapsed="false">
      <c r="A153" s="120"/>
      <c r="B153" s="120"/>
      <c r="C153" s="120"/>
      <c r="D153" s="120"/>
      <c r="E153" s="120"/>
    </row>
    <row r="154" customFormat="false" ht="18.45" hidden="false" customHeight="true" outlineLevel="0" collapsed="false">
      <c r="A154" s="120"/>
      <c r="B154" s="120"/>
      <c r="C154" s="120"/>
      <c r="D154" s="120"/>
      <c r="E154" s="120"/>
    </row>
    <row r="155" customFormat="false" ht="18.45" hidden="false" customHeight="true" outlineLevel="0" collapsed="false">
      <c r="A155" s="120"/>
      <c r="B155" s="120"/>
      <c r="C155" s="120"/>
      <c r="D155" s="120"/>
      <c r="E155" s="120"/>
    </row>
    <row r="156" customFormat="false" ht="18.45" hidden="false" customHeight="true" outlineLevel="0" collapsed="false">
      <c r="A156" s="120"/>
      <c r="B156" s="120"/>
      <c r="C156" s="120"/>
      <c r="D156" s="120"/>
      <c r="E156" s="120"/>
    </row>
    <row r="157" customFormat="false" ht="18.45" hidden="false" customHeight="true" outlineLevel="0" collapsed="false">
      <c r="A157" s="120"/>
      <c r="B157" s="120"/>
      <c r="C157" s="120"/>
      <c r="D157" s="120"/>
      <c r="E157" s="120"/>
    </row>
    <row r="158" customFormat="false" ht="18.45" hidden="false" customHeight="true" outlineLevel="0" collapsed="false">
      <c r="A158" s="120"/>
      <c r="B158" s="120"/>
      <c r="C158" s="120"/>
      <c r="D158" s="120"/>
      <c r="E158" s="120"/>
    </row>
    <row r="159" customFormat="false" ht="18.45" hidden="false" customHeight="true" outlineLevel="0" collapsed="false">
      <c r="A159" s="120"/>
      <c r="B159" s="120"/>
      <c r="C159" s="120"/>
      <c r="D159" s="120"/>
      <c r="E159" s="120"/>
    </row>
    <row r="160" customFormat="false" ht="18.45" hidden="false" customHeight="true" outlineLevel="0" collapsed="false">
      <c r="A160" s="120"/>
      <c r="B160" s="120"/>
      <c r="C160" s="120"/>
      <c r="D160" s="120"/>
      <c r="E160" s="120"/>
    </row>
    <row r="161" customFormat="false" ht="18.45" hidden="false" customHeight="true" outlineLevel="0" collapsed="false">
      <c r="A161" s="120"/>
      <c r="B161" s="120"/>
      <c r="C161" s="120"/>
      <c r="D161" s="120"/>
      <c r="E161" s="120"/>
    </row>
    <row r="162" customFormat="false" ht="18.45" hidden="false" customHeight="true" outlineLevel="0" collapsed="false">
      <c r="A162" s="120"/>
      <c r="B162" s="120"/>
      <c r="C162" s="120"/>
      <c r="D162" s="120"/>
      <c r="E162" s="120"/>
    </row>
    <row r="163" customFormat="false" ht="18.45" hidden="false" customHeight="true" outlineLevel="0" collapsed="false">
      <c r="A163" s="120"/>
      <c r="B163" s="120"/>
      <c r="C163" s="120"/>
      <c r="D163" s="120"/>
      <c r="E163" s="120"/>
    </row>
    <row r="164" customFormat="false" ht="18.45" hidden="false" customHeight="true" outlineLevel="0" collapsed="false">
      <c r="A164" s="120"/>
      <c r="B164" s="120"/>
      <c r="C164" s="120"/>
      <c r="D164" s="120"/>
      <c r="E164" s="120"/>
    </row>
    <row r="165" customFormat="false" ht="18.45" hidden="false" customHeight="true" outlineLevel="0" collapsed="false">
      <c r="A165" s="120"/>
      <c r="B165" s="120"/>
      <c r="C165" s="120"/>
      <c r="D165" s="120"/>
      <c r="E165" s="120"/>
    </row>
    <row r="166" customFormat="false" ht="18.45" hidden="false" customHeight="true" outlineLevel="0" collapsed="false">
      <c r="A166" s="120"/>
      <c r="B166" s="120"/>
      <c r="C166" s="120"/>
      <c r="D166" s="120"/>
      <c r="E166" s="120"/>
    </row>
    <row r="167" customFormat="false" ht="18.45" hidden="false" customHeight="true" outlineLevel="0" collapsed="false">
      <c r="A167" s="120"/>
      <c r="B167" s="120"/>
      <c r="C167" s="120"/>
      <c r="D167" s="120"/>
      <c r="E167" s="120"/>
    </row>
    <row r="168" customFormat="false" ht="18.45" hidden="false" customHeight="true" outlineLevel="0" collapsed="false">
      <c r="A168" s="120"/>
      <c r="B168" s="120"/>
      <c r="C168" s="120"/>
      <c r="D168" s="120"/>
      <c r="E168" s="120"/>
    </row>
    <row r="169" customFormat="false" ht="18.45" hidden="false" customHeight="true" outlineLevel="0" collapsed="false">
      <c r="A169" s="120"/>
      <c r="B169" s="120"/>
      <c r="C169" s="120"/>
      <c r="D169" s="120"/>
      <c r="E169" s="120"/>
    </row>
    <row r="170" customFormat="false" ht="18.45" hidden="false" customHeight="true" outlineLevel="0" collapsed="false">
      <c r="A170" s="120"/>
      <c r="B170" s="120"/>
      <c r="C170" s="120"/>
      <c r="D170" s="120"/>
      <c r="E170" s="120"/>
    </row>
    <row r="171" customFormat="false" ht="18.45" hidden="false" customHeight="true" outlineLevel="0" collapsed="false">
      <c r="A171" s="120"/>
      <c r="B171" s="120"/>
      <c r="C171" s="120"/>
      <c r="D171" s="120"/>
      <c r="E171" s="120"/>
    </row>
    <row r="172" customFormat="false" ht="18.45" hidden="false" customHeight="true" outlineLevel="0" collapsed="false">
      <c r="A172" s="120"/>
      <c r="B172" s="120"/>
      <c r="C172" s="120"/>
      <c r="D172" s="120"/>
      <c r="E172" s="120"/>
    </row>
    <row r="173" customFormat="false" ht="18.45" hidden="false" customHeight="true" outlineLevel="0" collapsed="false">
      <c r="A173" s="120"/>
      <c r="B173" s="120"/>
      <c r="C173" s="120"/>
      <c r="D173" s="120"/>
      <c r="E173" s="120"/>
    </row>
    <row r="174" customFormat="false" ht="18.45" hidden="false" customHeight="true" outlineLevel="0" collapsed="false">
      <c r="A174" s="120"/>
      <c r="B174" s="120"/>
      <c r="C174" s="120"/>
      <c r="D174" s="120"/>
      <c r="E174" s="120"/>
    </row>
    <row r="175" customFormat="false" ht="18.45" hidden="false" customHeight="true" outlineLevel="0" collapsed="false">
      <c r="A175" s="120"/>
      <c r="B175" s="120"/>
      <c r="C175" s="120"/>
      <c r="D175" s="120"/>
      <c r="E175" s="120"/>
    </row>
    <row r="176" customFormat="false" ht="18.45" hidden="false" customHeight="true" outlineLevel="0" collapsed="false">
      <c r="A176" s="120"/>
      <c r="B176" s="120"/>
      <c r="C176" s="120"/>
      <c r="D176" s="120"/>
      <c r="E176" s="120"/>
    </row>
    <row r="177" customFormat="false" ht="18.45" hidden="false" customHeight="true" outlineLevel="0" collapsed="false">
      <c r="A177" s="120"/>
      <c r="B177" s="120"/>
      <c r="C177" s="120"/>
      <c r="D177" s="120"/>
      <c r="E177" s="120"/>
    </row>
    <row r="178" customFormat="false" ht="18.45" hidden="false" customHeight="true" outlineLevel="0" collapsed="false">
      <c r="A178" s="120"/>
      <c r="B178" s="120"/>
      <c r="C178" s="120"/>
      <c r="D178" s="120"/>
      <c r="E178" s="120"/>
    </row>
    <row r="179" customFormat="false" ht="18.45" hidden="false" customHeight="true" outlineLevel="0" collapsed="false">
      <c r="A179" s="120"/>
      <c r="B179" s="120"/>
      <c r="C179" s="120"/>
      <c r="D179" s="120"/>
      <c r="E179" s="120"/>
    </row>
    <row r="180" customFormat="false" ht="18.45" hidden="false" customHeight="true" outlineLevel="0" collapsed="false">
      <c r="A180" s="120"/>
      <c r="B180" s="120"/>
      <c r="C180" s="120"/>
      <c r="D180" s="120"/>
      <c r="E180" s="120"/>
    </row>
    <row r="181" customFormat="false" ht="18.45" hidden="false" customHeight="true" outlineLevel="0" collapsed="false">
      <c r="A181" s="120"/>
      <c r="B181" s="120"/>
      <c r="C181" s="120"/>
      <c r="D181" s="120"/>
      <c r="E181" s="120"/>
    </row>
    <row r="182" customFormat="false" ht="18.45" hidden="false" customHeight="true" outlineLevel="0" collapsed="false">
      <c r="A182" s="120"/>
      <c r="B182" s="120"/>
      <c r="C182" s="120"/>
      <c r="D182" s="120"/>
      <c r="E182" s="120"/>
    </row>
    <row r="183" customFormat="false" ht="18.45" hidden="false" customHeight="true" outlineLevel="0" collapsed="false">
      <c r="A183" s="120"/>
      <c r="B183" s="120"/>
      <c r="C183" s="120"/>
      <c r="D183" s="120"/>
      <c r="E183" s="120"/>
    </row>
    <row r="184" customFormat="false" ht="18.45" hidden="false" customHeight="true" outlineLevel="0" collapsed="false">
      <c r="A184" s="120"/>
      <c r="B184" s="120"/>
      <c r="C184" s="120"/>
      <c r="D184" s="120"/>
      <c r="E184" s="120"/>
    </row>
    <row r="185" customFormat="false" ht="18.45" hidden="false" customHeight="true" outlineLevel="0" collapsed="false">
      <c r="A185" s="120"/>
      <c r="B185" s="120"/>
      <c r="C185" s="120"/>
      <c r="D185" s="120"/>
      <c r="E185" s="120"/>
    </row>
    <row r="186" customFormat="false" ht="18.45" hidden="false" customHeight="true" outlineLevel="0" collapsed="false">
      <c r="A186" s="120"/>
      <c r="B186" s="120"/>
      <c r="C186" s="120"/>
      <c r="D186" s="120"/>
      <c r="E186" s="120"/>
    </row>
    <row r="187" customFormat="false" ht="18.45" hidden="false" customHeight="true" outlineLevel="0" collapsed="false">
      <c r="A187" s="120"/>
      <c r="B187" s="120"/>
      <c r="C187" s="120"/>
      <c r="D187" s="120"/>
      <c r="E187" s="120"/>
    </row>
    <row r="188" customFormat="false" ht="18.45" hidden="false" customHeight="true" outlineLevel="0" collapsed="false">
      <c r="A188" s="120"/>
      <c r="B188" s="120"/>
      <c r="C188" s="120"/>
      <c r="D188" s="120"/>
      <c r="E188" s="120"/>
    </row>
    <row r="189" customFormat="false" ht="18.45" hidden="false" customHeight="true" outlineLevel="0" collapsed="false">
      <c r="A189" s="120"/>
      <c r="B189" s="120"/>
      <c r="C189" s="120"/>
      <c r="D189" s="120"/>
      <c r="E189" s="120"/>
    </row>
    <row r="190" customFormat="false" ht="18.45" hidden="false" customHeight="true" outlineLevel="0" collapsed="false">
      <c r="A190" s="120"/>
      <c r="B190" s="120"/>
      <c r="C190" s="120"/>
      <c r="D190" s="120"/>
      <c r="E190" s="120"/>
    </row>
    <row r="191" customFormat="false" ht="18.45" hidden="false" customHeight="true" outlineLevel="0" collapsed="false">
      <c r="A191" s="120"/>
      <c r="B191" s="120"/>
      <c r="C191" s="120"/>
      <c r="D191" s="120"/>
      <c r="E191" s="120"/>
    </row>
    <row r="192" customFormat="false" ht="18.45" hidden="false" customHeight="true" outlineLevel="0" collapsed="false">
      <c r="A192" s="120"/>
      <c r="B192" s="120"/>
      <c r="C192" s="120"/>
      <c r="D192" s="120"/>
      <c r="E192" s="120"/>
    </row>
    <row r="193" customFormat="false" ht="18.45" hidden="false" customHeight="true" outlineLevel="0" collapsed="false">
      <c r="A193" s="120"/>
      <c r="B193" s="120"/>
      <c r="C193" s="120"/>
      <c r="D193" s="120"/>
      <c r="E193" s="120"/>
    </row>
    <row r="194" customFormat="false" ht="18.45" hidden="false" customHeight="true" outlineLevel="0" collapsed="false">
      <c r="A194" s="120"/>
      <c r="B194" s="120"/>
      <c r="C194" s="120"/>
      <c r="D194" s="120"/>
      <c r="E194" s="120"/>
    </row>
    <row r="195" customFormat="false" ht="18.45" hidden="false" customHeight="true" outlineLevel="0" collapsed="false">
      <c r="A195" s="120"/>
      <c r="B195" s="120"/>
      <c r="C195" s="120"/>
      <c r="D195" s="120"/>
      <c r="E195" s="120"/>
    </row>
    <row r="196" customFormat="false" ht="18.45" hidden="false" customHeight="true" outlineLevel="0" collapsed="false">
      <c r="A196" s="120"/>
      <c r="B196" s="120"/>
      <c r="C196" s="120"/>
      <c r="D196" s="120"/>
      <c r="E196" s="120"/>
    </row>
    <row r="197" customFormat="false" ht="18.45" hidden="false" customHeight="true" outlineLevel="0" collapsed="false">
      <c r="A197" s="120"/>
      <c r="B197" s="120"/>
      <c r="C197" s="120"/>
      <c r="D197" s="120"/>
      <c r="E197" s="120"/>
    </row>
    <row r="198" customFormat="false" ht="18.45" hidden="false" customHeight="true" outlineLevel="0" collapsed="false">
      <c r="A198" s="120"/>
      <c r="B198" s="120"/>
      <c r="C198" s="120"/>
      <c r="D198" s="120"/>
      <c r="E198" s="120"/>
    </row>
    <row r="199" customFormat="false" ht="18.45" hidden="false" customHeight="true" outlineLevel="0" collapsed="false">
      <c r="A199" s="120"/>
      <c r="B199" s="120"/>
      <c r="C199" s="120"/>
      <c r="D199" s="120"/>
      <c r="E199" s="120"/>
    </row>
    <row r="200" customFormat="false" ht="18.45" hidden="false" customHeight="true" outlineLevel="0" collapsed="false">
      <c r="A200" s="120"/>
      <c r="B200" s="120"/>
      <c r="C200" s="120"/>
      <c r="D200" s="120"/>
      <c r="E200" s="120"/>
    </row>
    <row r="201" customFormat="false" ht="18.45" hidden="false" customHeight="true" outlineLevel="0" collapsed="false">
      <c r="A201" s="120"/>
      <c r="B201" s="120"/>
      <c r="C201" s="120"/>
      <c r="D201" s="120"/>
      <c r="E201" s="120"/>
    </row>
    <row r="202" customFormat="false" ht="18.45" hidden="false" customHeight="true" outlineLevel="0" collapsed="false">
      <c r="A202" s="120"/>
      <c r="B202" s="120"/>
      <c r="C202" s="120"/>
      <c r="D202" s="120"/>
      <c r="E202" s="120"/>
    </row>
    <row r="203" customFormat="false" ht="18.45" hidden="false" customHeight="true" outlineLevel="0" collapsed="false">
      <c r="A203" s="120"/>
      <c r="B203" s="120"/>
      <c r="C203" s="120"/>
      <c r="D203" s="120"/>
      <c r="E203" s="120"/>
    </row>
    <row r="204" customFormat="false" ht="18.45" hidden="false" customHeight="true" outlineLevel="0" collapsed="false">
      <c r="A204" s="120"/>
      <c r="B204" s="120"/>
      <c r="C204" s="120"/>
      <c r="D204" s="120"/>
      <c r="E204" s="120"/>
    </row>
    <row r="205" customFormat="false" ht="18.45" hidden="false" customHeight="true" outlineLevel="0" collapsed="false">
      <c r="A205" s="120"/>
      <c r="B205" s="120"/>
      <c r="C205" s="120"/>
      <c r="D205" s="120"/>
      <c r="E205" s="120"/>
    </row>
    <row r="206" customFormat="false" ht="18.45" hidden="false" customHeight="true" outlineLevel="0" collapsed="false">
      <c r="A206" s="120"/>
      <c r="B206" s="120"/>
      <c r="C206" s="120"/>
      <c r="D206" s="120"/>
      <c r="E206" s="120"/>
    </row>
    <row r="207" customFormat="false" ht="18.45" hidden="false" customHeight="true" outlineLevel="0" collapsed="false">
      <c r="A207" s="120"/>
      <c r="B207" s="120"/>
      <c r="C207" s="120"/>
      <c r="D207" s="120"/>
      <c r="E207" s="120"/>
    </row>
    <row r="208" customFormat="false" ht="18.45" hidden="false" customHeight="true" outlineLevel="0" collapsed="false">
      <c r="A208" s="120"/>
      <c r="B208" s="120"/>
      <c r="C208" s="120"/>
      <c r="D208" s="120"/>
      <c r="E208" s="120"/>
    </row>
    <row r="209" customFormat="false" ht="18.45" hidden="false" customHeight="true" outlineLevel="0" collapsed="false">
      <c r="A209" s="120"/>
      <c r="B209" s="120"/>
      <c r="C209" s="120"/>
      <c r="D209" s="120"/>
      <c r="E209" s="120"/>
    </row>
    <row r="210" customFormat="false" ht="18.45" hidden="false" customHeight="true" outlineLevel="0" collapsed="false">
      <c r="A210" s="120"/>
      <c r="B210" s="120"/>
      <c r="C210" s="120"/>
      <c r="D210" s="120"/>
      <c r="E210" s="120"/>
    </row>
    <row r="211" customFormat="false" ht="18.45" hidden="false" customHeight="true" outlineLevel="0" collapsed="false">
      <c r="A211" s="120"/>
      <c r="B211" s="120"/>
      <c r="C211" s="120"/>
      <c r="D211" s="120"/>
      <c r="E211" s="120"/>
    </row>
    <row r="212" customFormat="false" ht="18.45" hidden="false" customHeight="true" outlineLevel="0" collapsed="false">
      <c r="A212" s="120"/>
      <c r="B212" s="120"/>
      <c r="C212" s="120"/>
      <c r="D212" s="120"/>
      <c r="E212" s="120"/>
    </row>
    <row r="213" customFormat="false" ht="18.45" hidden="false" customHeight="true" outlineLevel="0" collapsed="false">
      <c r="A213" s="120"/>
      <c r="B213" s="120"/>
      <c r="C213" s="120"/>
      <c r="D213" s="120"/>
      <c r="E213" s="120"/>
    </row>
    <row r="214" customFormat="false" ht="18.45" hidden="false" customHeight="true" outlineLevel="0" collapsed="false">
      <c r="A214" s="120"/>
      <c r="B214" s="120"/>
      <c r="C214" s="120"/>
      <c r="D214" s="120"/>
      <c r="E214" s="120"/>
    </row>
    <row r="215" customFormat="false" ht="18.45" hidden="false" customHeight="true" outlineLevel="0" collapsed="false">
      <c r="A215" s="120"/>
      <c r="B215" s="120"/>
      <c r="C215" s="120"/>
      <c r="D215" s="120"/>
      <c r="E215" s="120"/>
    </row>
    <row r="216" customFormat="false" ht="18.45" hidden="false" customHeight="true" outlineLevel="0" collapsed="false">
      <c r="A216" s="120"/>
      <c r="B216" s="120"/>
      <c r="C216" s="120"/>
      <c r="D216" s="120"/>
      <c r="E216" s="120"/>
    </row>
    <row r="217" customFormat="false" ht="18.45" hidden="false" customHeight="true" outlineLevel="0" collapsed="false">
      <c r="A217" s="120"/>
      <c r="B217" s="120"/>
      <c r="C217" s="120"/>
      <c r="D217" s="120"/>
      <c r="E217" s="120"/>
    </row>
    <row r="218" customFormat="false" ht="18.45" hidden="false" customHeight="true" outlineLevel="0" collapsed="false">
      <c r="A218" s="120"/>
      <c r="B218" s="120"/>
      <c r="C218" s="120"/>
      <c r="D218" s="120"/>
      <c r="E218" s="120"/>
    </row>
    <row r="219" customFormat="false" ht="18.45" hidden="false" customHeight="true" outlineLevel="0" collapsed="false">
      <c r="A219" s="120"/>
      <c r="B219" s="120"/>
      <c r="C219" s="120"/>
      <c r="D219" s="120"/>
      <c r="E219" s="120"/>
    </row>
    <row r="220" customFormat="false" ht="18.45" hidden="false" customHeight="true" outlineLevel="0" collapsed="false">
      <c r="A220" s="120"/>
      <c r="B220" s="120"/>
      <c r="C220" s="120"/>
      <c r="D220" s="120"/>
      <c r="E220" s="120"/>
    </row>
    <row r="221" customFormat="false" ht="18.45" hidden="false" customHeight="true" outlineLevel="0" collapsed="false">
      <c r="A221" s="120"/>
      <c r="B221" s="120"/>
      <c r="C221" s="120"/>
      <c r="D221" s="120"/>
      <c r="E221" s="120"/>
    </row>
    <row r="222" customFormat="false" ht="18.45" hidden="false" customHeight="true" outlineLevel="0" collapsed="false">
      <c r="A222" s="120"/>
      <c r="B222" s="120"/>
      <c r="C222" s="120"/>
      <c r="D222" s="120"/>
      <c r="E222" s="120"/>
    </row>
    <row r="223" customFormat="false" ht="18.45" hidden="false" customHeight="true" outlineLevel="0" collapsed="false">
      <c r="A223" s="120"/>
      <c r="B223" s="120"/>
      <c r="C223" s="120"/>
      <c r="D223" s="120"/>
      <c r="E223" s="120"/>
    </row>
    <row r="224" customFormat="false" ht="18.45" hidden="false" customHeight="true" outlineLevel="0" collapsed="false">
      <c r="A224" s="120"/>
      <c r="B224" s="120"/>
      <c r="C224" s="120"/>
      <c r="D224" s="120"/>
      <c r="E224" s="120"/>
    </row>
    <row r="225" customFormat="false" ht="18.45" hidden="false" customHeight="true" outlineLevel="0" collapsed="false">
      <c r="A225" s="120"/>
      <c r="B225" s="120"/>
      <c r="C225" s="120"/>
      <c r="D225" s="120"/>
      <c r="E225" s="120"/>
    </row>
    <row r="226" customFormat="false" ht="18.45" hidden="false" customHeight="true" outlineLevel="0" collapsed="false">
      <c r="A226" s="120"/>
      <c r="B226" s="120"/>
      <c r="C226" s="120"/>
      <c r="D226" s="120"/>
      <c r="E226" s="120"/>
    </row>
    <row r="227" customFormat="false" ht="18.45" hidden="false" customHeight="true" outlineLevel="0" collapsed="false">
      <c r="A227" s="120"/>
      <c r="B227" s="120"/>
      <c r="C227" s="120"/>
      <c r="D227" s="120"/>
      <c r="E227" s="120"/>
    </row>
    <row r="228" customFormat="false" ht="18.45" hidden="false" customHeight="true" outlineLevel="0" collapsed="false">
      <c r="A228" s="120"/>
      <c r="B228" s="120"/>
      <c r="C228" s="120"/>
      <c r="D228" s="120"/>
      <c r="E228" s="120"/>
    </row>
    <row r="229" customFormat="false" ht="18.45" hidden="false" customHeight="true" outlineLevel="0" collapsed="false">
      <c r="A229" s="120"/>
      <c r="B229" s="120"/>
      <c r="C229" s="120"/>
      <c r="D229" s="120"/>
      <c r="E229" s="120"/>
    </row>
    <row r="230" customFormat="false" ht="18.45" hidden="false" customHeight="true" outlineLevel="0" collapsed="false">
      <c r="A230" s="120"/>
      <c r="B230" s="120"/>
      <c r="C230" s="120"/>
      <c r="D230" s="120"/>
      <c r="E230" s="120"/>
    </row>
    <row r="231" customFormat="false" ht="18.45" hidden="false" customHeight="true" outlineLevel="0" collapsed="false">
      <c r="A231" s="120"/>
      <c r="B231" s="120"/>
      <c r="C231" s="120"/>
      <c r="D231" s="120"/>
      <c r="E231" s="120"/>
    </row>
    <row r="232" customFormat="false" ht="18.45" hidden="false" customHeight="true" outlineLevel="0" collapsed="false">
      <c r="A232" s="120"/>
      <c r="B232" s="120"/>
      <c r="C232" s="120"/>
      <c r="D232" s="120"/>
      <c r="E232" s="120"/>
    </row>
    <row r="233" customFormat="false" ht="18.45" hidden="false" customHeight="true" outlineLevel="0" collapsed="false">
      <c r="A233" s="120"/>
      <c r="B233" s="120"/>
      <c r="C233" s="120"/>
      <c r="D233" s="120"/>
      <c r="E233" s="120"/>
    </row>
    <row r="234" customFormat="false" ht="18.45" hidden="false" customHeight="true" outlineLevel="0" collapsed="false">
      <c r="A234" s="120"/>
      <c r="B234" s="120"/>
      <c r="C234" s="120"/>
      <c r="D234" s="120"/>
      <c r="E234" s="120"/>
    </row>
    <row r="235" customFormat="false" ht="18.45" hidden="false" customHeight="true" outlineLevel="0" collapsed="false">
      <c r="A235" s="120"/>
      <c r="B235" s="120"/>
      <c r="C235" s="120"/>
      <c r="D235" s="120"/>
      <c r="E235" s="120"/>
    </row>
    <row r="236" customFormat="false" ht="18.45" hidden="false" customHeight="true" outlineLevel="0" collapsed="false">
      <c r="A236" s="120"/>
      <c r="B236" s="120"/>
      <c r="C236" s="120"/>
      <c r="D236" s="120"/>
      <c r="E236" s="120"/>
    </row>
    <row r="237" customFormat="false" ht="18.45" hidden="false" customHeight="true" outlineLevel="0" collapsed="false">
      <c r="A237" s="120"/>
      <c r="B237" s="120"/>
      <c r="C237" s="120"/>
      <c r="D237" s="120"/>
      <c r="E237" s="120"/>
    </row>
    <row r="238" customFormat="false" ht="18.45" hidden="false" customHeight="true" outlineLevel="0" collapsed="false">
      <c r="A238" s="120"/>
      <c r="B238" s="120"/>
      <c r="C238" s="120"/>
      <c r="D238" s="120"/>
      <c r="E238" s="120"/>
    </row>
    <row r="239" customFormat="false" ht="18.45" hidden="false" customHeight="true" outlineLevel="0" collapsed="false">
      <c r="A239" s="120"/>
      <c r="B239" s="120"/>
      <c r="C239" s="120"/>
      <c r="D239" s="120"/>
      <c r="E239" s="120"/>
    </row>
    <row r="240" customFormat="false" ht="18.45" hidden="false" customHeight="true" outlineLevel="0" collapsed="false">
      <c r="A240" s="120"/>
      <c r="B240" s="120"/>
      <c r="C240" s="120"/>
      <c r="D240" s="120"/>
      <c r="E240" s="120"/>
    </row>
    <row r="241" customFormat="false" ht="18.45" hidden="false" customHeight="true" outlineLevel="0" collapsed="false">
      <c r="A241" s="120"/>
      <c r="B241" s="120"/>
      <c r="C241" s="120"/>
      <c r="D241" s="120"/>
      <c r="E241" s="120"/>
    </row>
    <row r="242" customFormat="false" ht="18.45" hidden="false" customHeight="true" outlineLevel="0" collapsed="false">
      <c r="A242" s="120"/>
      <c r="B242" s="120"/>
      <c r="C242" s="120"/>
      <c r="D242" s="120"/>
      <c r="E242" s="120"/>
    </row>
    <row r="243" customFormat="false" ht="18.45" hidden="false" customHeight="true" outlineLevel="0" collapsed="false">
      <c r="A243" s="120"/>
      <c r="B243" s="120"/>
      <c r="C243" s="120"/>
      <c r="D243" s="120"/>
      <c r="E243" s="120"/>
    </row>
    <row r="244" customFormat="false" ht="18.45" hidden="false" customHeight="true" outlineLevel="0" collapsed="false">
      <c r="A244" s="120"/>
      <c r="B244" s="120"/>
      <c r="C244" s="120"/>
      <c r="D244" s="120"/>
      <c r="E244" s="120"/>
    </row>
    <row r="245" customFormat="false" ht="18.45" hidden="false" customHeight="true" outlineLevel="0" collapsed="false">
      <c r="A245" s="120"/>
      <c r="B245" s="120"/>
      <c r="C245" s="120"/>
      <c r="D245" s="120"/>
      <c r="E245" s="120"/>
    </row>
    <row r="246" customFormat="false" ht="18.45" hidden="false" customHeight="true" outlineLevel="0" collapsed="false">
      <c r="A246" s="120"/>
      <c r="B246" s="120"/>
      <c r="C246" s="120"/>
      <c r="D246" s="120"/>
      <c r="E246" s="120"/>
    </row>
    <row r="247" customFormat="false" ht="18.45" hidden="false" customHeight="true" outlineLevel="0" collapsed="false">
      <c r="A247" s="120"/>
      <c r="B247" s="120"/>
      <c r="C247" s="120"/>
      <c r="D247" s="120"/>
      <c r="E247" s="120"/>
    </row>
    <row r="248" customFormat="false" ht="18.45" hidden="false" customHeight="true" outlineLevel="0" collapsed="false">
      <c r="A248" s="120"/>
      <c r="B248" s="120"/>
      <c r="C248" s="120"/>
      <c r="D248" s="120"/>
      <c r="E248" s="120"/>
    </row>
    <row r="249" customFormat="false" ht="18.45" hidden="false" customHeight="true" outlineLevel="0" collapsed="false">
      <c r="A249" s="120"/>
      <c r="B249" s="120"/>
      <c r="C249" s="120"/>
      <c r="D249" s="120"/>
      <c r="E249" s="120"/>
    </row>
    <row r="250" customFormat="false" ht="18.45" hidden="false" customHeight="true" outlineLevel="0" collapsed="false">
      <c r="A250" s="120"/>
      <c r="B250" s="120"/>
      <c r="C250" s="120"/>
      <c r="D250" s="120"/>
      <c r="E250" s="120"/>
    </row>
    <row r="251" customFormat="false" ht="18.45" hidden="false" customHeight="true" outlineLevel="0" collapsed="false">
      <c r="A251" s="120"/>
      <c r="B251" s="120"/>
      <c r="C251" s="120"/>
      <c r="D251" s="120"/>
      <c r="E251" s="120"/>
    </row>
    <row r="252" customFormat="false" ht="18.45" hidden="false" customHeight="true" outlineLevel="0" collapsed="false">
      <c r="A252" s="120"/>
      <c r="B252" s="120"/>
      <c r="C252" s="120"/>
      <c r="D252" s="120"/>
      <c r="E252" s="120"/>
    </row>
    <row r="253" customFormat="false" ht="18.45" hidden="false" customHeight="true" outlineLevel="0" collapsed="false">
      <c r="A253" s="120"/>
      <c r="B253" s="120"/>
      <c r="C253" s="120"/>
      <c r="D253" s="120"/>
      <c r="E253" s="120"/>
    </row>
    <row r="254" customFormat="false" ht="18.45" hidden="false" customHeight="true" outlineLevel="0" collapsed="false">
      <c r="A254" s="120"/>
      <c r="B254" s="120"/>
      <c r="C254" s="120"/>
      <c r="D254" s="120"/>
      <c r="E254" s="120"/>
    </row>
    <row r="255" customFormat="false" ht="18.45" hidden="false" customHeight="true" outlineLevel="0" collapsed="false">
      <c r="A255" s="120"/>
      <c r="B255" s="120"/>
      <c r="C255" s="120"/>
      <c r="D255" s="120"/>
      <c r="E255" s="120"/>
    </row>
    <row r="256" customFormat="false" ht="18.45" hidden="false" customHeight="true" outlineLevel="0" collapsed="false">
      <c r="A256" s="120"/>
      <c r="B256" s="120"/>
      <c r="C256" s="120"/>
      <c r="D256" s="120"/>
      <c r="E256" s="120"/>
    </row>
    <row r="257" customFormat="false" ht="18.45" hidden="false" customHeight="true" outlineLevel="0" collapsed="false">
      <c r="A257" s="120"/>
      <c r="B257" s="120"/>
      <c r="C257" s="120"/>
      <c r="D257" s="120"/>
      <c r="E257" s="120"/>
    </row>
    <row r="258" customFormat="false" ht="18.45" hidden="false" customHeight="true" outlineLevel="0" collapsed="false">
      <c r="A258" s="120"/>
      <c r="B258" s="120"/>
      <c r="C258" s="120"/>
      <c r="D258" s="120"/>
      <c r="E258" s="120"/>
    </row>
    <row r="259" customFormat="false" ht="18.45" hidden="false" customHeight="true" outlineLevel="0" collapsed="false">
      <c r="A259" s="120"/>
      <c r="B259" s="120"/>
      <c r="C259" s="120"/>
      <c r="D259" s="120"/>
      <c r="E259" s="120"/>
    </row>
    <row r="260" customFormat="false" ht="18.45" hidden="false" customHeight="true" outlineLevel="0" collapsed="false">
      <c r="A260" s="120"/>
      <c r="B260" s="120"/>
      <c r="C260" s="120"/>
      <c r="D260" s="120"/>
      <c r="E260" s="120"/>
    </row>
    <row r="261" customFormat="false" ht="18.45" hidden="false" customHeight="true" outlineLevel="0" collapsed="false">
      <c r="A261" s="120"/>
      <c r="B261" s="120"/>
      <c r="C261" s="120"/>
      <c r="D261" s="120"/>
      <c r="E261" s="120"/>
    </row>
    <row r="262" customFormat="false" ht="18.45" hidden="false" customHeight="true" outlineLevel="0" collapsed="false">
      <c r="A262" s="120"/>
      <c r="B262" s="120"/>
      <c r="C262" s="120"/>
      <c r="D262" s="120"/>
      <c r="E262" s="120"/>
    </row>
    <row r="263" customFormat="false" ht="18.45" hidden="false" customHeight="true" outlineLevel="0" collapsed="false">
      <c r="A263" s="120"/>
      <c r="B263" s="120"/>
      <c r="C263" s="120"/>
      <c r="D263" s="120"/>
      <c r="E263" s="120"/>
    </row>
    <row r="264" customFormat="false" ht="18.45" hidden="false" customHeight="true" outlineLevel="0" collapsed="false">
      <c r="A264" s="120"/>
      <c r="B264" s="120"/>
      <c r="C264" s="120"/>
      <c r="D264" s="120"/>
      <c r="E264" s="120"/>
    </row>
    <row r="265" customFormat="false" ht="18.45" hidden="false" customHeight="true" outlineLevel="0" collapsed="false">
      <c r="A265" s="120"/>
      <c r="B265" s="120"/>
      <c r="C265" s="120"/>
      <c r="D265" s="120"/>
      <c r="E265" s="120"/>
    </row>
    <row r="266" customFormat="false" ht="18.45" hidden="false" customHeight="true" outlineLevel="0" collapsed="false">
      <c r="A266" s="120"/>
      <c r="B266" s="120"/>
      <c r="C266" s="120"/>
      <c r="D266" s="120"/>
      <c r="E266" s="120"/>
    </row>
    <row r="267" customFormat="false" ht="18.45" hidden="false" customHeight="true" outlineLevel="0" collapsed="false">
      <c r="A267" s="120"/>
      <c r="B267" s="120"/>
      <c r="C267" s="120"/>
      <c r="D267" s="120"/>
      <c r="E267" s="120"/>
    </row>
    <row r="268" customFormat="false" ht="18.45" hidden="false" customHeight="true" outlineLevel="0" collapsed="false">
      <c r="A268" s="120"/>
      <c r="B268" s="120"/>
      <c r="C268" s="120"/>
      <c r="D268" s="120"/>
      <c r="E268" s="120"/>
    </row>
    <row r="269" customFormat="false" ht="18.45" hidden="false" customHeight="true" outlineLevel="0" collapsed="false">
      <c r="A269" s="120"/>
      <c r="B269" s="120"/>
      <c r="C269" s="120"/>
      <c r="D269" s="120"/>
      <c r="E269" s="120"/>
    </row>
    <row r="270" customFormat="false" ht="18.45" hidden="false" customHeight="true" outlineLevel="0" collapsed="false">
      <c r="A270" s="120"/>
      <c r="B270" s="120"/>
      <c r="C270" s="120"/>
      <c r="D270" s="120"/>
      <c r="E270" s="120"/>
    </row>
    <row r="271" customFormat="false" ht="18.45" hidden="false" customHeight="true" outlineLevel="0" collapsed="false">
      <c r="A271" s="120"/>
      <c r="B271" s="120"/>
      <c r="C271" s="120"/>
      <c r="D271" s="120"/>
      <c r="E271" s="120"/>
    </row>
    <row r="272" customFormat="false" ht="18.45" hidden="false" customHeight="true" outlineLevel="0" collapsed="false">
      <c r="A272" s="120"/>
      <c r="B272" s="120"/>
      <c r="C272" s="120"/>
      <c r="D272" s="120"/>
      <c r="E272" s="120"/>
    </row>
    <row r="273" customFormat="false" ht="18.45" hidden="false" customHeight="true" outlineLevel="0" collapsed="false">
      <c r="A273" s="120"/>
      <c r="B273" s="120"/>
      <c r="C273" s="120"/>
      <c r="D273" s="120"/>
      <c r="E273" s="120"/>
    </row>
    <row r="274" customFormat="false" ht="18.45" hidden="false" customHeight="true" outlineLevel="0" collapsed="false">
      <c r="A274" s="120"/>
      <c r="B274" s="120"/>
      <c r="C274" s="120"/>
      <c r="D274" s="120"/>
      <c r="E274" s="120"/>
    </row>
    <row r="275" customFormat="false" ht="18.45" hidden="false" customHeight="true" outlineLevel="0" collapsed="false">
      <c r="A275" s="120"/>
      <c r="B275" s="120"/>
      <c r="C275" s="120"/>
      <c r="D275" s="120"/>
      <c r="E275" s="120"/>
    </row>
    <row r="276" customFormat="false" ht="18.45" hidden="false" customHeight="true" outlineLevel="0" collapsed="false">
      <c r="A276" s="120"/>
      <c r="B276" s="120"/>
      <c r="C276" s="120"/>
      <c r="D276" s="120"/>
      <c r="E276" s="120"/>
    </row>
    <row r="277" customFormat="false" ht="18.45" hidden="false" customHeight="true" outlineLevel="0" collapsed="false">
      <c r="A277" s="120"/>
      <c r="B277" s="120"/>
      <c r="C277" s="120"/>
      <c r="D277" s="120"/>
      <c r="E277" s="120"/>
    </row>
    <row r="278" customFormat="false" ht="18.45" hidden="false" customHeight="true" outlineLevel="0" collapsed="false">
      <c r="A278" s="120"/>
      <c r="B278" s="120"/>
      <c r="C278" s="120"/>
      <c r="D278" s="120"/>
      <c r="E278" s="120"/>
    </row>
    <row r="279" customFormat="false" ht="18.45" hidden="false" customHeight="true" outlineLevel="0" collapsed="false">
      <c r="A279" s="120"/>
      <c r="B279" s="120"/>
      <c r="C279" s="120"/>
      <c r="D279" s="120"/>
      <c r="E279" s="120"/>
    </row>
    <row r="280" customFormat="false" ht="18.45" hidden="false" customHeight="true" outlineLevel="0" collapsed="false">
      <c r="A280" s="120"/>
      <c r="B280" s="120"/>
      <c r="C280" s="120"/>
      <c r="D280" s="120"/>
      <c r="E280" s="120"/>
    </row>
    <row r="281" customFormat="false" ht="18.45" hidden="false" customHeight="true" outlineLevel="0" collapsed="false">
      <c r="A281" s="120"/>
      <c r="B281" s="120"/>
      <c r="C281" s="120"/>
      <c r="D281" s="120"/>
      <c r="E281" s="120"/>
    </row>
    <row r="282" customFormat="false" ht="18.45" hidden="false" customHeight="true" outlineLevel="0" collapsed="false">
      <c r="A282" s="120"/>
      <c r="B282" s="120"/>
      <c r="C282" s="120"/>
      <c r="D282" s="120"/>
      <c r="E282" s="120"/>
    </row>
    <row r="283" customFormat="false" ht="18.45" hidden="false" customHeight="true" outlineLevel="0" collapsed="false">
      <c r="A283" s="120"/>
      <c r="B283" s="120"/>
      <c r="C283" s="120"/>
      <c r="D283" s="120"/>
      <c r="E283" s="120"/>
    </row>
    <row r="284" customFormat="false" ht="18.45" hidden="false" customHeight="true" outlineLevel="0" collapsed="false">
      <c r="A284" s="120"/>
      <c r="B284" s="120"/>
      <c r="C284" s="120"/>
      <c r="D284" s="120"/>
      <c r="E284" s="120"/>
    </row>
    <row r="285" customFormat="false" ht="18.45" hidden="false" customHeight="true" outlineLevel="0" collapsed="false">
      <c r="A285" s="120"/>
      <c r="B285" s="120"/>
      <c r="C285" s="120"/>
      <c r="D285" s="120"/>
      <c r="E285" s="120"/>
    </row>
    <row r="286" customFormat="false" ht="18.45" hidden="false" customHeight="true" outlineLevel="0" collapsed="false">
      <c r="A286" s="120"/>
      <c r="B286" s="120"/>
      <c r="C286" s="120"/>
      <c r="D286" s="120"/>
      <c r="E286" s="120"/>
    </row>
    <row r="287" customFormat="false" ht="18.45" hidden="false" customHeight="true" outlineLevel="0" collapsed="false">
      <c r="A287" s="120"/>
      <c r="B287" s="120"/>
      <c r="C287" s="120"/>
      <c r="D287" s="120"/>
      <c r="E287" s="120"/>
    </row>
    <row r="288" customFormat="false" ht="18.45" hidden="false" customHeight="true" outlineLevel="0" collapsed="false">
      <c r="A288" s="120"/>
      <c r="B288" s="120"/>
      <c r="C288" s="120"/>
      <c r="D288" s="120"/>
      <c r="E288" s="120"/>
    </row>
    <row r="289" customFormat="false" ht="18.45" hidden="false" customHeight="true" outlineLevel="0" collapsed="false">
      <c r="A289" s="120"/>
      <c r="B289" s="120"/>
      <c r="C289" s="120"/>
      <c r="D289" s="120"/>
      <c r="E289" s="120"/>
    </row>
    <row r="290" customFormat="false" ht="18.45" hidden="false" customHeight="true" outlineLevel="0" collapsed="false">
      <c r="A290" s="120"/>
      <c r="B290" s="120"/>
      <c r="C290" s="120"/>
      <c r="D290" s="120"/>
      <c r="E290" s="120"/>
    </row>
    <row r="291" customFormat="false" ht="18.45" hidden="false" customHeight="true" outlineLevel="0" collapsed="false">
      <c r="A291" s="120"/>
      <c r="B291" s="120"/>
      <c r="C291" s="120"/>
      <c r="D291" s="120"/>
      <c r="E291" s="120"/>
    </row>
    <row r="292" customFormat="false" ht="18.45" hidden="false" customHeight="true" outlineLevel="0" collapsed="false">
      <c r="A292" s="120"/>
      <c r="B292" s="120"/>
      <c r="C292" s="120"/>
      <c r="D292" s="120"/>
      <c r="E292" s="120"/>
    </row>
    <row r="293" customFormat="false" ht="18.45" hidden="false" customHeight="true" outlineLevel="0" collapsed="false">
      <c r="A293" s="120"/>
      <c r="B293" s="120"/>
      <c r="C293" s="120"/>
      <c r="D293" s="120"/>
      <c r="E293" s="120"/>
    </row>
    <row r="294" customFormat="false" ht="18.45" hidden="false" customHeight="true" outlineLevel="0" collapsed="false">
      <c r="A294" s="120"/>
      <c r="B294" s="120"/>
      <c r="C294" s="120"/>
      <c r="D294" s="120"/>
      <c r="E294" s="120"/>
    </row>
    <row r="295" customFormat="false" ht="18.45" hidden="false" customHeight="true" outlineLevel="0" collapsed="false">
      <c r="A295" s="120"/>
      <c r="B295" s="120"/>
      <c r="C295" s="120"/>
      <c r="D295" s="120"/>
      <c r="E295" s="120"/>
    </row>
    <row r="296" customFormat="false" ht="18.45" hidden="false" customHeight="true" outlineLevel="0" collapsed="false">
      <c r="A296" s="120"/>
      <c r="B296" s="120"/>
      <c r="C296" s="120"/>
      <c r="D296" s="120"/>
      <c r="E296" s="120"/>
    </row>
    <row r="297" customFormat="false" ht="18.45" hidden="false" customHeight="true" outlineLevel="0" collapsed="false">
      <c r="A297" s="120"/>
      <c r="B297" s="120"/>
      <c r="C297" s="120"/>
      <c r="D297" s="120"/>
      <c r="E297" s="120"/>
    </row>
    <row r="298" customFormat="false" ht="18.45" hidden="false" customHeight="true" outlineLevel="0" collapsed="false">
      <c r="A298" s="120"/>
      <c r="B298" s="120"/>
      <c r="C298" s="120"/>
      <c r="D298" s="120"/>
      <c r="E298" s="120"/>
    </row>
    <row r="299" customFormat="false" ht="18.45" hidden="false" customHeight="true" outlineLevel="0" collapsed="false">
      <c r="A299" s="120"/>
      <c r="B299" s="120"/>
      <c r="C299" s="120"/>
      <c r="D299" s="120"/>
      <c r="E299" s="120"/>
    </row>
    <row r="300" customFormat="false" ht="18.45" hidden="false" customHeight="true" outlineLevel="0" collapsed="false">
      <c r="A300" s="120"/>
      <c r="B300" s="120"/>
      <c r="C300" s="120"/>
      <c r="D300" s="120"/>
      <c r="E300" s="120"/>
    </row>
    <row r="301" customFormat="false" ht="18.45" hidden="false" customHeight="true" outlineLevel="0" collapsed="false">
      <c r="A301" s="120"/>
      <c r="B301" s="120"/>
      <c r="C301" s="120"/>
      <c r="D301" s="120"/>
      <c r="E301" s="120"/>
    </row>
    <row r="302" customFormat="false" ht="18.45" hidden="false" customHeight="true" outlineLevel="0" collapsed="false">
      <c r="A302" s="120"/>
      <c r="B302" s="120"/>
      <c r="C302" s="120"/>
      <c r="D302" s="120"/>
      <c r="E302" s="120"/>
    </row>
    <row r="303" customFormat="false" ht="18.45" hidden="false" customHeight="true" outlineLevel="0" collapsed="false">
      <c r="A303" s="120"/>
      <c r="B303" s="120"/>
      <c r="C303" s="120"/>
      <c r="D303" s="120"/>
      <c r="E303" s="120"/>
    </row>
    <row r="304" customFormat="false" ht="18.45" hidden="false" customHeight="true" outlineLevel="0" collapsed="false">
      <c r="A304" s="120"/>
      <c r="B304" s="120"/>
      <c r="C304" s="120"/>
      <c r="D304" s="120"/>
      <c r="E304" s="120"/>
    </row>
    <row r="305" customFormat="false" ht="18.45" hidden="false" customHeight="true" outlineLevel="0" collapsed="false">
      <c r="A305" s="120"/>
      <c r="B305" s="120"/>
      <c r="C305" s="120"/>
      <c r="D305" s="120"/>
      <c r="E305" s="120"/>
    </row>
    <row r="306" customFormat="false" ht="18.45" hidden="false" customHeight="true" outlineLevel="0" collapsed="false">
      <c r="A306" s="120"/>
      <c r="B306" s="120"/>
      <c r="C306" s="120"/>
      <c r="D306" s="120"/>
      <c r="E306" s="120"/>
    </row>
    <row r="307" customFormat="false" ht="18.45" hidden="false" customHeight="true" outlineLevel="0" collapsed="false">
      <c r="A307" s="120"/>
      <c r="B307" s="120"/>
      <c r="C307" s="120"/>
      <c r="D307" s="120"/>
      <c r="E307" s="120"/>
    </row>
    <row r="308" customFormat="false" ht="18.45" hidden="false" customHeight="true" outlineLevel="0" collapsed="false">
      <c r="A308" s="120"/>
      <c r="B308" s="120"/>
      <c r="C308" s="120"/>
      <c r="D308" s="120"/>
      <c r="E308" s="120"/>
    </row>
    <row r="309" customFormat="false" ht="18.45" hidden="false" customHeight="true" outlineLevel="0" collapsed="false">
      <c r="A309" s="120"/>
      <c r="B309" s="120"/>
      <c r="C309" s="120"/>
      <c r="D309" s="120"/>
      <c r="E309" s="120"/>
    </row>
    <row r="310" customFormat="false" ht="18.45" hidden="false" customHeight="true" outlineLevel="0" collapsed="false">
      <c r="A310" s="120"/>
      <c r="B310" s="120"/>
      <c r="C310" s="120"/>
      <c r="D310" s="120"/>
      <c r="E310" s="120"/>
    </row>
    <row r="311" customFormat="false" ht="18.45" hidden="false" customHeight="true" outlineLevel="0" collapsed="false">
      <c r="A311" s="120"/>
      <c r="B311" s="120"/>
      <c r="C311" s="120"/>
      <c r="D311" s="120"/>
      <c r="E311" s="120"/>
    </row>
    <row r="312" customFormat="false" ht="18.45" hidden="false" customHeight="true" outlineLevel="0" collapsed="false">
      <c r="A312" s="120"/>
      <c r="B312" s="120"/>
      <c r="C312" s="120"/>
      <c r="D312" s="120"/>
      <c r="E312" s="120"/>
    </row>
    <row r="313" customFormat="false" ht="18.45" hidden="false" customHeight="true" outlineLevel="0" collapsed="false">
      <c r="A313" s="120"/>
      <c r="B313" s="120"/>
      <c r="C313" s="120"/>
      <c r="D313" s="120"/>
      <c r="E313" s="120"/>
    </row>
    <row r="314" customFormat="false" ht="18.45" hidden="false" customHeight="true" outlineLevel="0" collapsed="false">
      <c r="A314" s="120"/>
      <c r="B314" s="120"/>
      <c r="C314" s="120"/>
      <c r="D314" s="120"/>
      <c r="E314" s="120"/>
    </row>
    <row r="315" customFormat="false" ht="18.45" hidden="false" customHeight="true" outlineLevel="0" collapsed="false">
      <c r="A315" s="120"/>
      <c r="B315" s="120"/>
      <c r="C315" s="120"/>
      <c r="D315" s="120"/>
      <c r="E315" s="120"/>
    </row>
    <row r="316" customFormat="false" ht="18.45" hidden="false" customHeight="true" outlineLevel="0" collapsed="false">
      <c r="A316" s="120"/>
      <c r="B316" s="120"/>
      <c r="C316" s="120"/>
      <c r="D316" s="120"/>
      <c r="E316" s="120"/>
    </row>
    <row r="317" customFormat="false" ht="18.45" hidden="false" customHeight="true" outlineLevel="0" collapsed="false">
      <c r="A317" s="120"/>
      <c r="B317" s="120"/>
      <c r="C317" s="120"/>
      <c r="D317" s="120"/>
      <c r="E317" s="120"/>
    </row>
    <row r="318" customFormat="false" ht="18.45" hidden="false" customHeight="true" outlineLevel="0" collapsed="false">
      <c r="A318" s="120"/>
      <c r="B318" s="120"/>
      <c r="C318" s="120"/>
      <c r="D318" s="120"/>
      <c r="E318" s="120"/>
    </row>
    <row r="319" customFormat="false" ht="18.45" hidden="false" customHeight="true" outlineLevel="0" collapsed="false">
      <c r="A319" s="120"/>
      <c r="B319" s="120"/>
      <c r="C319" s="120"/>
      <c r="D319" s="120"/>
      <c r="E319" s="120"/>
    </row>
    <row r="320" customFormat="false" ht="18.45" hidden="false" customHeight="true" outlineLevel="0" collapsed="false">
      <c r="A320" s="120"/>
      <c r="B320" s="120"/>
      <c r="C320" s="120"/>
      <c r="D320" s="120"/>
      <c r="E320" s="120"/>
    </row>
    <row r="321" customFormat="false" ht="18.45" hidden="false" customHeight="true" outlineLevel="0" collapsed="false">
      <c r="A321" s="120"/>
      <c r="B321" s="120"/>
      <c r="C321" s="120"/>
      <c r="D321" s="120"/>
      <c r="E321" s="120"/>
    </row>
    <row r="322" customFormat="false" ht="18.45" hidden="false" customHeight="true" outlineLevel="0" collapsed="false">
      <c r="A322" s="120"/>
      <c r="B322" s="120"/>
      <c r="C322" s="120"/>
      <c r="D322" s="120"/>
      <c r="E322" s="120"/>
    </row>
    <row r="323" customFormat="false" ht="18.45" hidden="false" customHeight="true" outlineLevel="0" collapsed="false">
      <c r="A323" s="120"/>
      <c r="B323" s="120"/>
      <c r="C323" s="120"/>
      <c r="D323" s="120"/>
      <c r="E323" s="120"/>
    </row>
    <row r="324" customFormat="false" ht="18.45" hidden="false" customHeight="true" outlineLevel="0" collapsed="false">
      <c r="A324" s="120"/>
      <c r="B324" s="120"/>
      <c r="C324" s="120"/>
      <c r="D324" s="120"/>
      <c r="E324" s="120"/>
    </row>
    <row r="325" customFormat="false" ht="18.45" hidden="false" customHeight="true" outlineLevel="0" collapsed="false">
      <c r="A325" s="120"/>
      <c r="B325" s="120"/>
      <c r="C325" s="120"/>
      <c r="D325" s="120"/>
      <c r="E325" s="120"/>
    </row>
    <row r="326" customFormat="false" ht="18.45" hidden="false" customHeight="true" outlineLevel="0" collapsed="false">
      <c r="A326" s="120"/>
      <c r="B326" s="120"/>
      <c r="C326" s="120"/>
      <c r="D326" s="120"/>
      <c r="E326" s="120"/>
    </row>
    <row r="327" customFormat="false" ht="18.45" hidden="false" customHeight="true" outlineLevel="0" collapsed="false">
      <c r="A327" s="120"/>
      <c r="B327" s="120"/>
      <c r="C327" s="120"/>
      <c r="D327" s="120"/>
      <c r="E327" s="120"/>
    </row>
    <row r="328" customFormat="false" ht="18.45" hidden="false" customHeight="true" outlineLevel="0" collapsed="false">
      <c r="A328" s="120"/>
      <c r="B328" s="120"/>
      <c r="C328" s="120"/>
      <c r="D328" s="120"/>
      <c r="E328" s="120"/>
    </row>
    <row r="329" customFormat="false" ht="18.45" hidden="false" customHeight="true" outlineLevel="0" collapsed="false">
      <c r="A329" s="120"/>
      <c r="B329" s="120"/>
      <c r="C329" s="120"/>
      <c r="D329" s="120"/>
      <c r="E329" s="120"/>
    </row>
    <row r="330" customFormat="false" ht="18.45" hidden="false" customHeight="true" outlineLevel="0" collapsed="false">
      <c r="A330" s="120"/>
      <c r="B330" s="120"/>
      <c r="C330" s="120"/>
      <c r="D330" s="120"/>
      <c r="E330" s="120"/>
    </row>
    <row r="331" customFormat="false" ht="18.45" hidden="false" customHeight="true" outlineLevel="0" collapsed="false">
      <c r="A331" s="120"/>
      <c r="B331" s="120"/>
      <c r="C331" s="120"/>
      <c r="D331" s="120"/>
      <c r="E331" s="120"/>
    </row>
    <row r="332" customFormat="false" ht="18.45" hidden="false" customHeight="true" outlineLevel="0" collapsed="false">
      <c r="A332" s="120"/>
      <c r="B332" s="120"/>
      <c r="C332" s="120"/>
      <c r="D332" s="120"/>
      <c r="E332" s="120"/>
    </row>
    <row r="333" customFormat="false" ht="18.45" hidden="false" customHeight="true" outlineLevel="0" collapsed="false">
      <c r="A333" s="120"/>
      <c r="B333" s="120"/>
      <c r="C333" s="120"/>
      <c r="D333" s="120"/>
      <c r="E333" s="120"/>
    </row>
    <row r="334" customFormat="false" ht="18.45" hidden="false" customHeight="true" outlineLevel="0" collapsed="false">
      <c r="A334" s="120"/>
      <c r="B334" s="120"/>
      <c r="C334" s="120"/>
      <c r="D334" s="120"/>
      <c r="E334" s="120"/>
    </row>
    <row r="335" customFormat="false" ht="18.45" hidden="false" customHeight="true" outlineLevel="0" collapsed="false">
      <c r="A335" s="120"/>
      <c r="B335" s="120"/>
      <c r="C335" s="120"/>
      <c r="D335" s="120"/>
      <c r="E335" s="120"/>
    </row>
    <row r="336" customFormat="false" ht="18.45" hidden="false" customHeight="true" outlineLevel="0" collapsed="false">
      <c r="A336" s="120"/>
      <c r="B336" s="120"/>
      <c r="C336" s="120"/>
      <c r="D336" s="120"/>
      <c r="E336" s="120"/>
    </row>
    <row r="337" customFormat="false" ht="18.45" hidden="false" customHeight="true" outlineLevel="0" collapsed="false">
      <c r="A337" s="120"/>
      <c r="B337" s="120"/>
      <c r="C337" s="120"/>
      <c r="D337" s="120"/>
      <c r="E337" s="120"/>
    </row>
    <row r="338" customFormat="false" ht="18.45" hidden="false" customHeight="true" outlineLevel="0" collapsed="false">
      <c r="A338" s="120"/>
      <c r="B338" s="120"/>
      <c r="C338" s="120"/>
      <c r="D338" s="120"/>
      <c r="E338" s="120"/>
    </row>
    <row r="339" customFormat="false" ht="18.45" hidden="false" customHeight="true" outlineLevel="0" collapsed="false">
      <c r="A339" s="120"/>
      <c r="B339" s="120"/>
      <c r="C339" s="120"/>
      <c r="D339" s="120"/>
      <c r="E339" s="120"/>
    </row>
    <row r="340" customFormat="false" ht="18.45" hidden="false" customHeight="true" outlineLevel="0" collapsed="false">
      <c r="A340" s="120"/>
      <c r="B340" s="120"/>
      <c r="C340" s="120"/>
      <c r="D340" s="120"/>
      <c r="E340" s="120"/>
    </row>
    <row r="341" customFormat="false" ht="18.45" hidden="false" customHeight="true" outlineLevel="0" collapsed="false">
      <c r="A341" s="120"/>
      <c r="B341" s="120"/>
      <c r="C341" s="120"/>
      <c r="D341" s="120"/>
      <c r="E341" s="120"/>
    </row>
    <row r="342" customFormat="false" ht="18.45" hidden="false" customHeight="true" outlineLevel="0" collapsed="false">
      <c r="A342" s="120"/>
      <c r="B342" s="120"/>
      <c r="C342" s="120"/>
      <c r="D342" s="120"/>
      <c r="E342" s="120"/>
    </row>
    <row r="343" customFormat="false" ht="18.45" hidden="false" customHeight="true" outlineLevel="0" collapsed="false">
      <c r="A343" s="120"/>
      <c r="B343" s="120"/>
      <c r="C343" s="120"/>
      <c r="D343" s="120"/>
      <c r="E343" s="120"/>
    </row>
    <row r="344" customFormat="false" ht="18.45" hidden="false" customHeight="true" outlineLevel="0" collapsed="false">
      <c r="A344" s="120"/>
      <c r="B344" s="120"/>
      <c r="C344" s="120"/>
      <c r="D344" s="120"/>
      <c r="E344" s="120"/>
    </row>
    <row r="345" customFormat="false" ht="18.45" hidden="false" customHeight="true" outlineLevel="0" collapsed="false">
      <c r="A345" s="120"/>
      <c r="B345" s="120"/>
      <c r="C345" s="120"/>
      <c r="D345" s="120"/>
      <c r="E345" s="120"/>
    </row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2">
    <mergeCell ref="A1:C5"/>
    <mergeCell ref="D1:I2"/>
    <mergeCell ref="D3:I3"/>
    <mergeCell ref="D4:I4"/>
    <mergeCell ref="D5:I5"/>
    <mergeCell ref="A6:A8"/>
    <mergeCell ref="B6:B8"/>
    <mergeCell ref="C6:C8"/>
    <mergeCell ref="D6:D8"/>
    <mergeCell ref="E6:E8"/>
    <mergeCell ref="F6:F8"/>
    <mergeCell ref="G6:G8"/>
    <mergeCell ref="I6:I8"/>
    <mergeCell ref="B9:H9"/>
    <mergeCell ref="B10:H10"/>
    <mergeCell ref="A23:I23"/>
    <mergeCell ref="B24:H24"/>
    <mergeCell ref="A28:I28"/>
    <mergeCell ref="B29:H29"/>
    <mergeCell ref="B30:H30"/>
    <mergeCell ref="B33:H33"/>
    <mergeCell ref="A35:I35"/>
    <mergeCell ref="B36:H36"/>
    <mergeCell ref="B39:H39"/>
    <mergeCell ref="B40:H40"/>
    <mergeCell ref="B52:H52"/>
    <mergeCell ref="B58:H58"/>
    <mergeCell ref="A62:I62"/>
    <mergeCell ref="B63:G63"/>
    <mergeCell ref="B70:G70"/>
    <mergeCell ref="B71:H71"/>
    <mergeCell ref="A73:I73"/>
    <mergeCell ref="B74:H74"/>
    <mergeCell ref="A79:I79"/>
    <mergeCell ref="B80:H80"/>
    <mergeCell ref="B84:G84"/>
    <mergeCell ref="B87:G87"/>
    <mergeCell ref="A91:I91"/>
    <mergeCell ref="B92:G92"/>
    <mergeCell ref="B93:H93"/>
    <mergeCell ref="A95:I95"/>
    <mergeCell ref="B96:H96"/>
    <mergeCell ref="A109:I109"/>
    <mergeCell ref="B110:H110"/>
    <mergeCell ref="A114:I114"/>
    <mergeCell ref="B115:G115"/>
    <mergeCell ref="A125:I125"/>
    <mergeCell ref="B126:G126"/>
    <mergeCell ref="A135:H135"/>
    <mergeCell ref="A137:I137"/>
    <mergeCell ref="A138:I138"/>
    <mergeCell ref="A139:I139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F54"/>
  <sheetViews>
    <sheetView showFormulas="false" showGridLines="true" showRowColHeaders="true" showZeros="fals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25" width="26.98"/>
    <col collapsed="false" customWidth="true" hidden="false" outlineLevel="0" max="3" min="3" style="0" width="21.13"/>
    <col collapsed="false" customWidth="true" hidden="false" outlineLevel="0" max="5" min="4" style="0" width="30.74"/>
    <col collapsed="false" customWidth="true" hidden="false" outlineLevel="0" max="6" min="6" style="0" width="30.87"/>
    <col collapsed="false" customWidth="true" hidden="false" outlineLevel="0" max="9" min="7" style="0" width="30.59"/>
    <col collapsed="false" customWidth="true" hidden="false" outlineLevel="0" max="10" min="10" style="0" width="14.06"/>
  </cols>
  <sheetData>
    <row r="1" customFormat="false" ht="31.5" hidden="false" customHeight="true" outlineLevel="0" collapsed="false">
      <c r="A1" s="126"/>
      <c r="B1" s="126"/>
      <c r="C1" s="127" t="s">
        <v>384</v>
      </c>
      <c r="D1" s="127"/>
      <c r="E1" s="127"/>
      <c r="F1" s="127"/>
      <c r="G1" s="127"/>
      <c r="H1" s="127"/>
      <c r="I1" s="127"/>
    </row>
    <row r="2" customFormat="false" ht="3.75" hidden="false" customHeight="true" outlineLevel="0" collapsed="false">
      <c r="A2" s="126"/>
      <c r="B2" s="126"/>
      <c r="C2" s="128"/>
      <c r="D2" s="129"/>
      <c r="E2" s="129"/>
      <c r="F2" s="129"/>
      <c r="G2" s="129"/>
      <c r="H2" s="129"/>
      <c r="I2" s="129"/>
    </row>
    <row r="3" customFormat="false" ht="45.5" hidden="false" customHeight="true" outlineLevel="0" collapsed="false">
      <c r="A3" s="126"/>
      <c r="B3" s="126"/>
      <c r="C3" s="130" t="s">
        <v>0</v>
      </c>
      <c r="D3" s="130"/>
      <c r="E3" s="130"/>
      <c r="F3" s="130"/>
      <c r="G3" s="130"/>
      <c r="H3" s="130"/>
      <c r="I3" s="130"/>
    </row>
    <row r="4" customFormat="false" ht="15" hidden="false" customHeight="false" outlineLevel="0" collapsed="false">
      <c r="A4" s="131"/>
      <c r="B4" s="132"/>
      <c r="C4" s="133"/>
      <c r="D4" s="133"/>
      <c r="E4" s="133"/>
      <c r="F4" s="133"/>
      <c r="G4" s="133"/>
      <c r="H4" s="133"/>
      <c r="I4" s="133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</row>
    <row r="5" customFormat="false" ht="22.35" hidden="false" customHeight="true" outlineLevel="0" collapsed="false">
      <c r="A5" s="135" t="s">
        <v>385</v>
      </c>
      <c r="B5" s="135"/>
      <c r="C5" s="135"/>
      <c r="D5" s="135"/>
      <c r="E5" s="135"/>
      <c r="F5" s="135"/>
      <c r="G5" s="135"/>
      <c r="H5" s="135"/>
      <c r="I5" s="135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</row>
    <row r="6" customFormat="false" ht="22.5" hidden="false" customHeight="true" outlineLevel="0" collapsed="false">
      <c r="A6" s="136" t="s">
        <v>3</v>
      </c>
      <c r="B6" s="137" t="s">
        <v>386</v>
      </c>
      <c r="C6" s="138" t="s">
        <v>387</v>
      </c>
      <c r="D6" s="138" t="s">
        <v>388</v>
      </c>
      <c r="E6" s="138" t="s">
        <v>389</v>
      </c>
      <c r="F6" s="138" t="s">
        <v>390</v>
      </c>
      <c r="G6" s="138" t="s">
        <v>391</v>
      </c>
      <c r="H6" s="138" t="s">
        <v>392</v>
      </c>
      <c r="I6" s="138" t="s">
        <v>393</v>
      </c>
    </row>
    <row r="7" customFormat="false" ht="20.25" hidden="false" customHeight="true" outlineLevel="0" collapsed="false">
      <c r="A7" s="136"/>
      <c r="B7" s="137"/>
      <c r="C7" s="139" t="s">
        <v>394</v>
      </c>
      <c r="D7" s="139" t="s">
        <v>395</v>
      </c>
      <c r="E7" s="139" t="s">
        <v>395</v>
      </c>
      <c r="F7" s="139" t="s">
        <v>395</v>
      </c>
      <c r="G7" s="139" t="s">
        <v>395</v>
      </c>
      <c r="H7" s="139" t="s">
        <v>395</v>
      </c>
      <c r="I7" s="139" t="s">
        <v>395</v>
      </c>
    </row>
    <row r="8" customFormat="false" ht="18" hidden="false" customHeight="true" outlineLevel="0" collapsed="false">
      <c r="A8" s="140" t="n">
        <v>1</v>
      </c>
      <c r="B8" s="141" t="str">
        <f aca="false">'Orçamento - Sebastião Pires'!B9</f>
        <v>SERVIÇOS PRELIMINARES</v>
      </c>
      <c r="C8" s="142" t="n">
        <f aca="false">C10/$C$42</f>
        <v>0.0921463632576835</v>
      </c>
      <c r="D8" s="143" t="n">
        <v>0.8</v>
      </c>
      <c r="E8" s="144" t="n">
        <v>0.2</v>
      </c>
      <c r="F8" s="144"/>
      <c r="G8" s="144"/>
      <c r="H8" s="144"/>
      <c r="I8" s="144"/>
    </row>
    <row r="9" customFormat="false" ht="7.5" hidden="false" customHeight="true" outlineLevel="0" collapsed="false">
      <c r="A9" s="140"/>
      <c r="B9" s="141"/>
      <c r="C9" s="145"/>
      <c r="D9" s="146"/>
      <c r="E9" s="146"/>
      <c r="F9" s="147"/>
      <c r="G9" s="147"/>
      <c r="H9" s="147"/>
      <c r="I9" s="147"/>
    </row>
    <row r="10" customFormat="false" ht="20.1" hidden="false" customHeight="true" outlineLevel="0" collapsed="false">
      <c r="A10" s="140"/>
      <c r="B10" s="141"/>
      <c r="C10" s="148" t="n">
        <f aca="false">'Orçamento - Sebastião Pires'!I9</f>
        <v>45716.12</v>
      </c>
      <c r="D10" s="149" t="n">
        <f aca="false">D8*$C$10</f>
        <v>36572.896</v>
      </c>
      <c r="E10" s="149" t="n">
        <f aca="false">E8*$C$10</f>
        <v>9143.224</v>
      </c>
      <c r="F10" s="150"/>
      <c r="G10" s="150"/>
      <c r="H10" s="150"/>
      <c r="I10" s="150"/>
    </row>
    <row r="11" customFormat="false" ht="15" hidden="false" customHeight="true" outlineLevel="0" collapsed="false">
      <c r="A11" s="140" t="n">
        <v>2</v>
      </c>
      <c r="B11" s="151" t="str">
        <f aca="false">'Orçamento - Sebastião Pires'!B29</f>
        <v>DEMOLIÇÕES</v>
      </c>
      <c r="C11" s="145" t="n">
        <f aca="false">C13/$C$42</f>
        <v>0.00610213078129938</v>
      </c>
      <c r="D11" s="152" t="s">
        <v>396</v>
      </c>
      <c r="E11" s="152"/>
      <c r="F11" s="152"/>
      <c r="G11" s="152"/>
      <c r="H11" s="152"/>
      <c r="I11" s="152"/>
    </row>
    <row r="12" customFormat="false" ht="7.5" hidden="false" customHeight="true" outlineLevel="0" collapsed="false">
      <c r="A12" s="140"/>
      <c r="B12" s="151"/>
      <c r="C12" s="153"/>
      <c r="D12" s="146"/>
      <c r="E12" s="147"/>
      <c r="F12" s="147"/>
      <c r="G12" s="147"/>
      <c r="H12" s="147"/>
      <c r="I12" s="147"/>
    </row>
    <row r="13" customFormat="false" ht="17.25" hidden="false" customHeight="true" outlineLevel="0" collapsed="false">
      <c r="A13" s="140"/>
      <c r="B13" s="151"/>
      <c r="C13" s="154" t="n">
        <f aca="false">'Orçamento - Sebastião Pires'!I29</f>
        <v>3027.42</v>
      </c>
      <c r="D13" s="155" t="n">
        <f aca="false">C13</f>
        <v>3027.42</v>
      </c>
      <c r="E13" s="155"/>
      <c r="F13" s="155"/>
      <c r="G13" s="155"/>
      <c r="H13" s="155"/>
      <c r="I13" s="155"/>
    </row>
    <row r="14" customFormat="false" ht="15" hidden="false" customHeight="true" outlineLevel="0" collapsed="false">
      <c r="A14" s="140" t="n">
        <v>3</v>
      </c>
      <c r="B14" s="151" t="str">
        <f aca="false">'Orçamento - Sebastião Pires'!B39</f>
        <v>ESTRUTURA</v>
      </c>
      <c r="C14" s="145" t="n">
        <f aca="false">C16/$C$42</f>
        <v>0.37150905056076</v>
      </c>
      <c r="D14" s="156" t="n">
        <v>0.4</v>
      </c>
      <c r="E14" s="156" t="n">
        <v>0.3</v>
      </c>
      <c r="F14" s="147" t="n">
        <v>0.3</v>
      </c>
      <c r="G14" s="152"/>
      <c r="H14" s="152"/>
      <c r="I14" s="152"/>
    </row>
    <row r="15" customFormat="false" ht="7.5" hidden="false" customHeight="true" outlineLevel="0" collapsed="false">
      <c r="A15" s="140"/>
      <c r="B15" s="151"/>
      <c r="C15" s="153"/>
      <c r="D15" s="146"/>
      <c r="E15" s="146"/>
      <c r="F15" s="146"/>
      <c r="G15" s="147"/>
      <c r="H15" s="147"/>
      <c r="I15" s="147"/>
    </row>
    <row r="16" customFormat="false" ht="17.25" hidden="false" customHeight="true" outlineLevel="0" collapsed="false">
      <c r="A16" s="140"/>
      <c r="B16" s="151"/>
      <c r="C16" s="153" t="n">
        <f aca="false">'Orçamento - Sebastião Pires'!I39</f>
        <v>184314.95</v>
      </c>
      <c r="D16" s="157" t="n">
        <f aca="false">D14*$C16</f>
        <v>73725.98</v>
      </c>
      <c r="E16" s="157" t="n">
        <f aca="false">E14*$C16</f>
        <v>55294.485</v>
      </c>
      <c r="F16" s="157" t="n">
        <f aca="false">F14*$C16</f>
        <v>55294.485</v>
      </c>
      <c r="G16" s="155" t="n">
        <f aca="false">G14*$C16</f>
        <v>0</v>
      </c>
      <c r="H16" s="155" t="n">
        <f aca="false">H14*$C16</f>
        <v>0</v>
      </c>
      <c r="I16" s="155" t="n">
        <f aca="false">I14*$C16</f>
        <v>0</v>
      </c>
    </row>
    <row r="17" customFormat="false" ht="17.25" hidden="false" customHeight="true" outlineLevel="0" collapsed="false">
      <c r="A17" s="140" t="n">
        <v>4</v>
      </c>
      <c r="B17" s="151" t="str">
        <f aca="false">'Orçamento - Sebastião Pires'!B58</f>
        <v>ALVENARIA</v>
      </c>
      <c r="C17" s="145" t="n">
        <f aca="false">C19/$C$42</f>
        <v>0.0624130939888423</v>
      </c>
      <c r="D17" s="147"/>
      <c r="E17" s="156" t="n">
        <v>0.4</v>
      </c>
      <c r="F17" s="156" t="n">
        <v>0.3</v>
      </c>
      <c r="G17" s="156" t="n">
        <v>0.3</v>
      </c>
      <c r="H17" s="156"/>
      <c r="I17" s="156"/>
    </row>
    <row r="18" customFormat="false" ht="7.5" hidden="false" customHeight="true" outlineLevel="0" collapsed="false">
      <c r="A18" s="140"/>
      <c r="B18" s="151"/>
      <c r="C18" s="153"/>
      <c r="D18" s="147"/>
      <c r="E18" s="146"/>
      <c r="F18" s="146"/>
      <c r="G18" s="146"/>
      <c r="H18" s="147"/>
      <c r="I18" s="147"/>
    </row>
    <row r="19" customFormat="false" ht="21" hidden="false" customHeight="true" outlineLevel="0" collapsed="false">
      <c r="A19" s="140"/>
      <c r="B19" s="151"/>
      <c r="C19" s="154" t="n">
        <f aca="false">'Orçamento - Sebastião Pires'!I58</f>
        <v>30964.7</v>
      </c>
      <c r="D19" s="158"/>
      <c r="E19" s="157" t="n">
        <f aca="false">E17*$C19</f>
        <v>12385.88</v>
      </c>
      <c r="F19" s="157" t="n">
        <f aca="false">F17*$C19</f>
        <v>9289.41</v>
      </c>
      <c r="G19" s="157" t="n">
        <f aca="false">G17*$C19</f>
        <v>9289.41</v>
      </c>
      <c r="H19" s="157" t="n">
        <f aca="false">H17*$C19</f>
        <v>0</v>
      </c>
      <c r="I19" s="157" t="n">
        <f aca="false">I17*$C19</f>
        <v>0</v>
      </c>
    </row>
    <row r="20" customFormat="false" ht="15" hidden="false" customHeight="true" outlineLevel="0" collapsed="false">
      <c r="A20" s="140" t="n">
        <v>5</v>
      </c>
      <c r="B20" s="151" t="str">
        <f aca="false">'Orçamento - Sebastião Pires'!B63</f>
        <v>COBERTURA</v>
      </c>
      <c r="C20" s="145" t="n">
        <f aca="false">C22/$C$42</f>
        <v>0.188077941477095</v>
      </c>
      <c r="D20" s="159"/>
      <c r="E20" s="159"/>
      <c r="F20" s="159" t="n">
        <v>0.3</v>
      </c>
      <c r="G20" s="152" t="n">
        <v>0.7</v>
      </c>
      <c r="H20" s="152"/>
      <c r="I20" s="152"/>
    </row>
    <row r="21" customFormat="false" ht="7.5" hidden="false" customHeight="true" outlineLevel="0" collapsed="false">
      <c r="A21" s="140"/>
      <c r="B21" s="151"/>
      <c r="C21" s="153"/>
      <c r="D21" s="147"/>
      <c r="E21" s="147"/>
      <c r="F21" s="146"/>
      <c r="G21" s="146"/>
      <c r="H21" s="147"/>
      <c r="I21" s="147"/>
    </row>
    <row r="22" customFormat="false" ht="17.25" hidden="false" customHeight="true" outlineLevel="0" collapsed="false">
      <c r="A22" s="140"/>
      <c r="B22" s="151"/>
      <c r="C22" s="154" t="n">
        <f aca="false">'Orçamento - Sebastião Pires'!I63</f>
        <v>93310.18</v>
      </c>
      <c r="D22" s="158"/>
      <c r="E22" s="158"/>
      <c r="F22" s="155" t="n">
        <f aca="false">F20*$C22</f>
        <v>27993.054</v>
      </c>
      <c r="G22" s="155" t="n">
        <f aca="false">G20*$C22</f>
        <v>65317.126</v>
      </c>
      <c r="H22" s="155"/>
      <c r="I22" s="155"/>
    </row>
    <row r="23" customFormat="false" ht="15" hidden="false" customHeight="true" outlineLevel="0" collapsed="false">
      <c r="A23" s="140" t="n">
        <v>6</v>
      </c>
      <c r="B23" s="151" t="str">
        <f aca="false">'Orçamento - Sebastião Pires'!B70</f>
        <v>REVESTIMENTOS</v>
      </c>
      <c r="C23" s="145" t="n">
        <f aca="false">C25/$C$42</f>
        <v>0.0813993350789416</v>
      </c>
      <c r="D23" s="147"/>
      <c r="E23" s="159"/>
      <c r="F23" s="159" t="n">
        <v>0.2</v>
      </c>
      <c r="G23" s="152" t="n">
        <v>0.4</v>
      </c>
      <c r="H23" s="152" t="n">
        <v>0.4</v>
      </c>
      <c r="I23" s="152"/>
    </row>
    <row r="24" customFormat="false" ht="7.5" hidden="false" customHeight="true" outlineLevel="0" collapsed="false">
      <c r="A24" s="140"/>
      <c r="B24" s="151"/>
      <c r="C24" s="153"/>
      <c r="D24" s="147"/>
      <c r="E24" s="147"/>
      <c r="F24" s="146"/>
      <c r="G24" s="146"/>
      <c r="H24" s="146"/>
      <c r="I24" s="147"/>
    </row>
    <row r="25" customFormat="false" ht="17.25" hidden="false" customHeight="true" outlineLevel="0" collapsed="false">
      <c r="A25" s="140"/>
      <c r="B25" s="151"/>
      <c r="C25" s="153" t="n">
        <f aca="false">'Orçamento - Sebastião Pires'!I70</f>
        <v>40384.25</v>
      </c>
      <c r="D25" s="158" t="n">
        <f aca="false">D23*$C25</f>
        <v>0</v>
      </c>
      <c r="E25" s="158"/>
      <c r="F25" s="155" t="n">
        <f aca="false">F23*$C25</f>
        <v>8076.85</v>
      </c>
      <c r="G25" s="155" t="n">
        <f aca="false">G23*$C25</f>
        <v>16153.7</v>
      </c>
      <c r="H25" s="155" t="n">
        <f aca="false">H23*$C25</f>
        <v>16153.7</v>
      </c>
      <c r="I25" s="155" t="n">
        <f aca="false">I23*$C25</f>
        <v>0</v>
      </c>
    </row>
    <row r="26" customFormat="false" ht="15" hidden="false" customHeight="true" outlineLevel="0" collapsed="false">
      <c r="A26" s="140" t="n">
        <v>7</v>
      </c>
      <c r="B26" s="151" t="str">
        <f aca="false">'Orçamento - Sebastião Pires'!B84</f>
        <v>MARCENARIA</v>
      </c>
      <c r="C26" s="145" t="n">
        <f aca="false">C28/$C$42</f>
        <v>0.00553070227897781</v>
      </c>
      <c r="D26" s="159"/>
      <c r="E26" s="159"/>
      <c r="F26" s="159"/>
      <c r="G26" s="159" t="n">
        <v>1</v>
      </c>
      <c r="H26" s="159"/>
      <c r="I26" s="159"/>
    </row>
    <row r="27" customFormat="false" ht="7.5" hidden="false" customHeight="true" outlineLevel="0" collapsed="false">
      <c r="A27" s="140"/>
      <c r="B27" s="151"/>
      <c r="C27" s="153"/>
      <c r="D27" s="147"/>
      <c r="E27" s="160"/>
      <c r="F27" s="147"/>
      <c r="G27" s="146"/>
      <c r="H27" s="147"/>
      <c r="I27" s="147"/>
    </row>
    <row r="28" customFormat="false" ht="19.5" hidden="false" customHeight="true" outlineLevel="0" collapsed="false">
      <c r="A28" s="140"/>
      <c r="B28" s="151"/>
      <c r="C28" s="153" t="n">
        <f aca="false">'Orçamento - Sebastião Pires'!I84</f>
        <v>2743.92</v>
      </c>
      <c r="D28" s="158" t="n">
        <f aca="false">D26*$C28</f>
        <v>0</v>
      </c>
      <c r="E28" s="158" t="n">
        <f aca="false">E26*$C28</f>
        <v>0</v>
      </c>
      <c r="F28" s="158"/>
      <c r="G28" s="158" t="n">
        <f aca="false">G26*$C28</f>
        <v>2743.92</v>
      </c>
      <c r="H28" s="158"/>
      <c r="I28" s="158"/>
    </row>
    <row r="29" customFormat="false" ht="15" hidden="false" customHeight="true" outlineLevel="0" collapsed="false">
      <c r="A29" s="140" t="n">
        <v>8</v>
      </c>
      <c r="B29" s="151" t="str">
        <f aca="false">'Orçamento - Sebastião Pires'!B87</f>
        <v>SERRALHERIA</v>
      </c>
      <c r="C29" s="145" t="n">
        <f aca="false">C31/$C$42</f>
        <v>0.103240299935665</v>
      </c>
      <c r="D29" s="147"/>
      <c r="E29" s="147"/>
      <c r="F29" s="147" t="n">
        <v>0.5</v>
      </c>
      <c r="G29" s="147" t="n">
        <v>0.5</v>
      </c>
      <c r="H29" s="147"/>
      <c r="I29" s="147"/>
    </row>
    <row r="30" customFormat="false" ht="7.5" hidden="false" customHeight="true" outlineLevel="0" collapsed="false">
      <c r="A30" s="140"/>
      <c r="B30" s="151"/>
      <c r="C30" s="153"/>
      <c r="D30" s="147"/>
      <c r="E30" s="147"/>
      <c r="F30" s="146"/>
      <c r="G30" s="146"/>
      <c r="H30" s="147"/>
      <c r="I30" s="147"/>
    </row>
    <row r="31" customFormat="false" ht="17.25" hidden="false" customHeight="true" outlineLevel="0" collapsed="false">
      <c r="A31" s="140"/>
      <c r="B31" s="151"/>
      <c r="C31" s="153" t="n">
        <f aca="false">'Orçamento - Sebastião Pires'!I87</f>
        <v>51220.1</v>
      </c>
      <c r="D31" s="158" t="n">
        <f aca="false">D29*$C31</f>
        <v>0</v>
      </c>
      <c r="E31" s="158"/>
      <c r="F31" s="158" t="n">
        <f aca="false">F29*$C31</f>
        <v>25610.05</v>
      </c>
      <c r="G31" s="158" t="n">
        <f aca="false">G29*$C31</f>
        <v>25610.05</v>
      </c>
      <c r="H31" s="158" t="n">
        <f aca="false">H29*$C31</f>
        <v>0</v>
      </c>
      <c r="I31" s="158" t="n">
        <f aca="false">I29*$C31</f>
        <v>0</v>
      </c>
    </row>
    <row r="32" customFormat="false" ht="17.25" hidden="false" customHeight="true" outlineLevel="0" collapsed="false">
      <c r="A32" s="140" t="n">
        <v>9</v>
      </c>
      <c r="B32" s="151" t="str">
        <f aca="false">'Orçamento - Sebastião Pires'!B92</f>
        <v>ELÉTRICA</v>
      </c>
      <c r="C32" s="145" t="n">
        <f aca="false">C34/$C$42</f>
        <v>0.0344497413615833</v>
      </c>
      <c r="D32" s="147"/>
      <c r="E32" s="147"/>
      <c r="F32" s="147"/>
      <c r="G32" s="147" t="n">
        <v>0.5</v>
      </c>
      <c r="H32" s="147" t="n">
        <v>0.5</v>
      </c>
      <c r="I32" s="156"/>
    </row>
    <row r="33" customFormat="false" ht="7.5" hidden="false" customHeight="true" outlineLevel="0" collapsed="false">
      <c r="A33" s="140"/>
      <c r="B33" s="151"/>
      <c r="C33" s="153"/>
      <c r="D33" s="147"/>
      <c r="E33" s="147"/>
      <c r="F33" s="147"/>
      <c r="G33" s="146"/>
      <c r="H33" s="146"/>
      <c r="I33" s="147"/>
    </row>
    <row r="34" customFormat="false" ht="21" hidden="false" customHeight="true" outlineLevel="0" collapsed="false">
      <c r="A34" s="140"/>
      <c r="B34" s="151"/>
      <c r="C34" s="153" t="n">
        <f aca="false">'Orçamento - Sebastião Pires'!I92</f>
        <v>17091.38</v>
      </c>
      <c r="D34" s="158"/>
      <c r="E34" s="158"/>
      <c r="F34" s="158"/>
      <c r="G34" s="158" t="n">
        <f aca="false">G32*$C34</f>
        <v>8545.69</v>
      </c>
      <c r="H34" s="158" t="n">
        <f aca="false">H32*$C34</f>
        <v>8545.69</v>
      </c>
      <c r="I34" s="157" t="n">
        <f aca="false">I32*$C34</f>
        <v>0</v>
      </c>
    </row>
    <row r="35" customFormat="false" ht="17.25" hidden="false" customHeight="true" outlineLevel="0" collapsed="false">
      <c r="A35" s="140" t="n">
        <v>10</v>
      </c>
      <c r="B35" s="151" t="str">
        <f aca="false">'Orçamento - Sebastião Pires'!B115</f>
        <v>ACABAMENTO E PINTURA</v>
      </c>
      <c r="C35" s="145" t="n">
        <f aca="false">C37/$C$42</f>
        <v>0.0386397534524864</v>
      </c>
      <c r="D35" s="147"/>
      <c r="E35" s="147"/>
      <c r="F35" s="156"/>
      <c r="G35" s="156" t="n">
        <v>0.3</v>
      </c>
      <c r="H35" s="156" t="n">
        <v>0.4</v>
      </c>
      <c r="I35" s="156" t="n">
        <v>0.3</v>
      </c>
    </row>
    <row r="36" customFormat="false" ht="7.5" hidden="false" customHeight="true" outlineLevel="0" collapsed="false">
      <c r="A36" s="140"/>
      <c r="B36" s="151"/>
      <c r="C36" s="153"/>
      <c r="D36" s="147"/>
      <c r="E36" s="160"/>
      <c r="F36" s="160"/>
      <c r="G36" s="146"/>
      <c r="H36" s="146"/>
      <c r="I36" s="146"/>
    </row>
    <row r="37" customFormat="false" ht="21" hidden="false" customHeight="true" outlineLevel="0" collapsed="false">
      <c r="A37" s="140"/>
      <c r="B37" s="151"/>
      <c r="C37" s="153" t="n">
        <f aca="false">'Orçamento - Sebastião Pires'!I115</f>
        <v>19170.15</v>
      </c>
      <c r="D37" s="158" t="n">
        <f aca="false">D35*$C37</f>
        <v>0</v>
      </c>
      <c r="E37" s="158" t="n">
        <f aca="false">E35*$C37</f>
        <v>0</v>
      </c>
      <c r="F37" s="157" t="n">
        <f aca="false">F35*$C37</f>
        <v>0</v>
      </c>
      <c r="G37" s="157" t="n">
        <f aca="false">G35*$C37</f>
        <v>5751.045</v>
      </c>
      <c r="H37" s="157" t="n">
        <f aca="false">H35*$C37</f>
        <v>7668.06</v>
      </c>
      <c r="I37" s="157" t="n">
        <f aca="false">I35*$C37</f>
        <v>5751.045</v>
      </c>
    </row>
    <row r="38" customFormat="false" ht="17.25" hidden="false" customHeight="true" outlineLevel="0" collapsed="false">
      <c r="A38" s="140" t="n">
        <v>11</v>
      </c>
      <c r="B38" s="151" t="str">
        <f aca="false">'Orçamento - Sebastião Pires'!B126</f>
        <v>SERVIÇOS COMPLEMENTARES</v>
      </c>
      <c r="C38" s="145" t="n">
        <f aca="false">C40/$C$42</f>
        <v>0.0164915878266661</v>
      </c>
      <c r="D38" s="147"/>
      <c r="E38" s="147"/>
      <c r="F38" s="147"/>
      <c r="G38" s="147"/>
      <c r="H38" s="147" t="n">
        <v>0.75</v>
      </c>
      <c r="I38" s="147" t="n">
        <v>0.25</v>
      </c>
    </row>
    <row r="39" customFormat="false" ht="7.5" hidden="false" customHeight="true" outlineLevel="0" collapsed="false">
      <c r="A39" s="140"/>
      <c r="B39" s="151"/>
      <c r="C39" s="153"/>
      <c r="D39" s="147"/>
      <c r="E39" s="147"/>
      <c r="F39" s="147"/>
      <c r="G39" s="147"/>
      <c r="H39" s="146"/>
      <c r="I39" s="146"/>
    </row>
    <row r="40" customFormat="false" ht="21" hidden="false" customHeight="true" outlineLevel="0" collapsed="false">
      <c r="A40" s="140"/>
      <c r="B40" s="151"/>
      <c r="C40" s="153" t="n">
        <f aca="false">'Orçamento - Sebastião Pires'!I126</f>
        <v>8181.89</v>
      </c>
      <c r="D40" s="158" t="n">
        <f aca="false">D38*$C40</f>
        <v>0</v>
      </c>
      <c r="E40" s="158" t="n">
        <f aca="false">E38*$C40</f>
        <v>0</v>
      </c>
      <c r="F40" s="158" t="n">
        <f aca="false">F38*$C40</f>
        <v>0</v>
      </c>
      <c r="G40" s="158" t="n">
        <f aca="false">G38*$C40</f>
        <v>0</v>
      </c>
      <c r="H40" s="158" t="n">
        <f aca="false">H38*$C40</f>
        <v>6136.4175</v>
      </c>
      <c r="I40" s="158" t="n">
        <f aca="false">I38*$C40</f>
        <v>2045.4725</v>
      </c>
    </row>
    <row r="41" customFormat="false" ht="5.25" hidden="false" customHeight="true" outlineLevel="0" collapsed="false">
      <c r="A41" s="161"/>
      <c r="B41" s="161"/>
      <c r="C41" s="161"/>
      <c r="D41" s="161"/>
      <c r="E41" s="161"/>
      <c r="F41" s="161"/>
      <c r="G41" s="161"/>
      <c r="H41" s="162"/>
      <c r="I41" s="162"/>
    </row>
    <row r="42" customFormat="false" ht="22.5" hidden="false" customHeight="true" outlineLevel="0" collapsed="false">
      <c r="A42" s="163" t="s">
        <v>397</v>
      </c>
      <c r="B42" s="163"/>
      <c r="C42" s="163" t="n">
        <f aca="false">'Orçamento - Sebastião Pires'!I135</f>
        <v>496125.06</v>
      </c>
      <c r="D42" s="164"/>
      <c r="E42" s="164"/>
      <c r="F42" s="164"/>
      <c r="G42" s="164"/>
      <c r="H42" s="165"/>
      <c r="I42" s="165"/>
    </row>
    <row r="43" customFormat="false" ht="22.5" hidden="false" customHeight="true" outlineLevel="0" collapsed="false">
      <c r="A43" s="166" t="s">
        <v>398</v>
      </c>
      <c r="B43" s="166"/>
      <c r="C43" s="167" t="s">
        <v>399</v>
      </c>
      <c r="D43" s="168" t="n">
        <f aca="false">D31+D28+D25+D22+D19+D16+D13+D10+D34+D37+D40</f>
        <v>113326.296</v>
      </c>
      <c r="E43" s="168" t="n">
        <f aca="false">E31+E28+E25+E22+E19+E16+E13+E10+E34+E37+E40</f>
        <v>76823.589</v>
      </c>
      <c r="F43" s="168" t="n">
        <f aca="false">F31+F28+F25+F22+F19+F16+F13+F10+F34+F37+F40</f>
        <v>126263.849</v>
      </c>
      <c r="G43" s="168" t="n">
        <f aca="false">G31+G28+G25+G22+G19+G16+G13+G10+G34+G37+G40</f>
        <v>133410.941</v>
      </c>
      <c r="H43" s="168" t="n">
        <f aca="false">H31+H28+H25+H22+H19+H16+H13+H10+H34+H37+H40</f>
        <v>38503.8675</v>
      </c>
      <c r="I43" s="168" t="n">
        <f aca="false">I31+I28+I25+I22+I19+I16+I13+I10+I34+I37+I40</f>
        <v>7796.5175</v>
      </c>
      <c r="J43" s="169"/>
    </row>
    <row r="44" customFormat="false" ht="22.5" hidden="false" customHeight="true" outlineLevel="0" collapsed="false">
      <c r="A44" s="166"/>
      <c r="B44" s="166"/>
      <c r="C44" s="167" t="s">
        <v>400</v>
      </c>
      <c r="D44" s="168" t="n">
        <f aca="false">D43</f>
        <v>113326.296</v>
      </c>
      <c r="E44" s="168" t="n">
        <f aca="false">E43+D44</f>
        <v>190149.885</v>
      </c>
      <c r="F44" s="168" t="n">
        <f aca="false">F43+E44</f>
        <v>316413.734</v>
      </c>
      <c r="G44" s="168" t="n">
        <f aca="false">G43+F44</f>
        <v>449824.675</v>
      </c>
      <c r="H44" s="168" t="n">
        <f aca="false">H43+G44</f>
        <v>488328.5425</v>
      </c>
      <c r="I44" s="168" t="n">
        <f aca="false">I43+H44</f>
        <v>496125.06</v>
      </c>
    </row>
    <row r="45" customFormat="false" ht="22.5" hidden="false" customHeight="true" outlineLevel="0" collapsed="false">
      <c r="A45" s="170" t="s">
        <v>401</v>
      </c>
      <c r="B45" s="170"/>
      <c r="C45" s="167" t="s">
        <v>399</v>
      </c>
      <c r="D45" s="171" t="n">
        <f aca="false">D43/$C$42</f>
        <v>0.22842284161175</v>
      </c>
      <c r="E45" s="171" t="n">
        <f aca="false">E43/$C$42</f>
        <v>0.154847225415302</v>
      </c>
      <c r="F45" s="171" t="n">
        <f aca="false">F43/$C$42</f>
        <v>0.25450004279163</v>
      </c>
      <c r="G45" s="171" t="n">
        <f aca="false">G43/$C$42</f>
        <v>0.268905870225544</v>
      </c>
      <c r="H45" s="171" t="n">
        <f aca="false">H43/$C$42</f>
        <v>0.0776091969633624</v>
      </c>
      <c r="I45" s="171" t="n">
        <f aca="false">I43/$C$42</f>
        <v>0.0157148229924124</v>
      </c>
    </row>
    <row r="46" customFormat="false" ht="22.5" hidden="false" customHeight="true" outlineLevel="0" collapsed="false">
      <c r="A46" s="170"/>
      <c r="B46" s="170"/>
      <c r="C46" s="167" t="s">
        <v>400</v>
      </c>
      <c r="D46" s="171" t="n">
        <f aca="false">D45</f>
        <v>0.22842284161175</v>
      </c>
      <c r="E46" s="171" t="n">
        <f aca="false">D46+E45</f>
        <v>0.383270067027052</v>
      </c>
      <c r="F46" s="171" t="n">
        <f aca="false">E46+F45</f>
        <v>0.637770109818682</v>
      </c>
      <c r="G46" s="171" t="n">
        <f aca="false">F46+G45</f>
        <v>0.906675980044225</v>
      </c>
      <c r="H46" s="171" t="n">
        <f aca="false">G46+H45</f>
        <v>0.984285177007588</v>
      </c>
      <c r="I46" s="171" t="n">
        <f aca="false">H46+I45</f>
        <v>1</v>
      </c>
    </row>
    <row r="48" customFormat="false" ht="24.55" hidden="false" customHeight="true" outlineLevel="0" collapsed="false">
      <c r="A48" s="123" t="str">
        <f aca="false">'Orçamento - Sebastião Pires'!A137</f>
        <v>Itatiba, 02 de Outubro de 2024</v>
      </c>
      <c r="B48" s="123"/>
      <c r="C48" s="123"/>
      <c r="D48" s="123"/>
      <c r="E48" s="123"/>
      <c r="F48" s="123"/>
      <c r="G48" s="123"/>
      <c r="H48" s="123"/>
      <c r="I48" s="123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</row>
    <row r="49" customFormat="false" ht="24.55" hidden="false" customHeight="true" outlineLevel="0" collapsed="false">
      <c r="A49" s="124" t="s">
        <v>382</v>
      </c>
      <c r="B49" s="124"/>
      <c r="C49" s="124"/>
      <c r="D49" s="124"/>
      <c r="E49" s="124"/>
      <c r="F49" s="124"/>
      <c r="G49" s="124"/>
      <c r="H49" s="124"/>
      <c r="I49" s="124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</row>
    <row r="50" customFormat="false" ht="24.55" hidden="false" customHeight="true" outlineLevel="0" collapsed="false">
      <c r="A50" s="124" t="s">
        <v>383</v>
      </c>
      <c r="B50" s="124"/>
      <c r="C50" s="124"/>
      <c r="D50" s="124"/>
      <c r="E50" s="124"/>
      <c r="F50" s="124"/>
      <c r="G50" s="124"/>
      <c r="H50" s="124"/>
      <c r="I50" s="124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</row>
    <row r="51" customFormat="false" ht="14.65" hidden="false" customHeight="false" outlineLevel="0" collapsed="false">
      <c r="A51" s="172"/>
      <c r="B51" s="172"/>
      <c r="C51" s="172"/>
      <c r="D51" s="172"/>
      <c r="E51" s="172"/>
      <c r="F51" s="172"/>
      <c r="G51" s="172"/>
      <c r="H51" s="173"/>
      <c r="I51" s="173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</row>
    <row r="52" customFormat="false" ht="14.65" hidden="false" customHeight="false" outlineLevel="0" collapsed="false">
      <c r="A52" s="174"/>
      <c r="B52" s="174"/>
      <c r="C52" s="174"/>
      <c r="D52" s="174"/>
      <c r="E52" s="174"/>
      <c r="F52" s="174"/>
      <c r="G52" s="174"/>
      <c r="H52" s="175"/>
      <c r="I52" s="175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</row>
    <row r="53" customFormat="false" ht="14.65" hidden="false" customHeight="false" outlineLevel="0" collapsed="false">
      <c r="A53" s="174"/>
      <c r="B53" s="174"/>
      <c r="C53" s="176"/>
      <c r="D53" s="175"/>
      <c r="E53" s="175"/>
      <c r="F53" s="177"/>
      <c r="G53" s="175"/>
      <c r="H53" s="175"/>
      <c r="I53" s="175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</row>
    <row r="54" customFormat="false" ht="14.65" hidden="false" customHeight="false" outlineLevel="0" collapsed="false">
      <c r="A54" s="174"/>
      <c r="B54" s="174"/>
      <c r="C54" s="176"/>
      <c r="D54" s="175"/>
      <c r="E54" s="175"/>
      <c r="F54" s="177"/>
      <c r="G54" s="175"/>
      <c r="H54" s="175"/>
      <c r="I54" s="175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</row>
  </sheetData>
  <mergeCells count="39">
    <mergeCell ref="A1:B3"/>
    <mergeCell ref="C1:I1"/>
    <mergeCell ref="C3:I3"/>
    <mergeCell ref="C4:G4"/>
    <mergeCell ref="A5:I5"/>
    <mergeCell ref="A6:A7"/>
    <mergeCell ref="B6:B7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G41"/>
    <mergeCell ref="A42:B42"/>
    <mergeCell ref="D42:G42"/>
    <mergeCell ref="A43:B44"/>
    <mergeCell ref="A45:B46"/>
    <mergeCell ref="A48:I48"/>
    <mergeCell ref="A49:I49"/>
    <mergeCell ref="A50:I50"/>
    <mergeCell ref="A51:G51"/>
    <mergeCell ref="A52:G52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32"/>
  <sheetViews>
    <sheetView showFormulas="false" showGridLines="true" showRowColHeaders="true" showZeros="fals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46.89"/>
  </cols>
  <sheetData>
    <row r="1" customFormat="false" ht="14.65" hidden="false" customHeight="false" outlineLevel="0" collapsed="false">
      <c r="A1" s="178" t="s">
        <v>402</v>
      </c>
      <c r="B1" s="178"/>
      <c r="C1" s="178"/>
      <c r="D1" s="178"/>
      <c r="E1" s="178"/>
    </row>
    <row r="2" customFormat="false" ht="27.7" hidden="false" customHeight="true" outlineLevel="0" collapsed="false">
      <c r="A2" s="179" t="str">
        <f aca="false">'Orçamento - Sebastião Pires'!D1</f>
        <v>OBJETO: CONTRATAÇÃO DE EMPRESA ESPECIALIZADA EM MÃO DE OBRA, COM FORNECIMENTO DE MATERIAIS, PARA REFORMA E AMPLIAÇÃO DE PRÉDIOS PÚBLICOS</v>
      </c>
      <c r="B2" s="179"/>
      <c r="C2" s="179"/>
      <c r="D2" s="179"/>
      <c r="E2" s="179"/>
    </row>
    <row r="3" customFormat="false" ht="28.4" hidden="false" customHeight="true" outlineLevel="0" collapsed="false">
      <c r="A3" s="179"/>
      <c r="B3" s="179"/>
      <c r="C3" s="179"/>
      <c r="D3" s="179"/>
      <c r="E3" s="179"/>
    </row>
    <row r="4" customFormat="false" ht="14.65" hidden="false" customHeight="false" outlineLevel="0" collapsed="false">
      <c r="A4" s="180"/>
      <c r="B4" s="180"/>
      <c r="C4" s="180"/>
      <c r="D4" s="180"/>
      <c r="E4" s="180"/>
    </row>
    <row r="5" customFormat="false" ht="25.35" hidden="false" customHeight="true" outlineLevel="0" collapsed="false">
      <c r="A5" s="181" t="s">
        <v>403</v>
      </c>
      <c r="B5" s="181"/>
      <c r="C5" s="181"/>
      <c r="D5" s="181"/>
      <c r="E5" s="182" t="n">
        <v>0.5</v>
      </c>
    </row>
    <row r="6" customFormat="false" ht="14.65" hidden="false" customHeight="true" outlineLevel="0" collapsed="false">
      <c r="A6" s="181" t="s">
        <v>404</v>
      </c>
      <c r="B6" s="181"/>
      <c r="C6" s="181"/>
      <c r="D6" s="181"/>
      <c r="E6" s="182" t="n">
        <v>0.05</v>
      </c>
    </row>
    <row r="7" customFormat="false" ht="14.65" hidden="false" customHeight="false" outlineLevel="0" collapsed="false">
      <c r="E7" s="183"/>
    </row>
    <row r="8" customFormat="false" ht="15.8" hidden="false" customHeight="false" outlineLevel="0" collapsed="false">
      <c r="B8" s="184" t="s">
        <v>405</v>
      </c>
      <c r="C8" s="184"/>
      <c r="D8" s="185"/>
      <c r="E8" s="186"/>
    </row>
    <row r="9" customFormat="false" ht="14.65" hidden="false" customHeight="false" outlineLevel="0" collapsed="false">
      <c r="E9" s="183"/>
    </row>
    <row r="10" customFormat="false" ht="15.8" hidden="false" customHeight="false" outlineLevel="0" collapsed="false">
      <c r="A10" s="187"/>
      <c r="B10" s="188" t="s">
        <v>406</v>
      </c>
      <c r="C10" s="188" t="s">
        <v>407</v>
      </c>
      <c r="D10" s="189" t="s">
        <v>408</v>
      </c>
      <c r="E10" s="190" t="s">
        <v>409</v>
      </c>
    </row>
    <row r="11" customFormat="false" ht="43.25" hidden="false" customHeight="false" outlineLevel="0" collapsed="false">
      <c r="A11" s="187"/>
      <c r="B11" s="188"/>
      <c r="C11" s="188"/>
      <c r="D11" s="189"/>
      <c r="E11" s="191" t="s">
        <v>410</v>
      </c>
    </row>
    <row r="12" customFormat="false" ht="15.8" hidden="false" customHeight="false" outlineLevel="0" collapsed="false">
      <c r="A12" s="187"/>
      <c r="B12" s="192" t="s">
        <v>15</v>
      </c>
      <c r="C12" s="193" t="s">
        <v>411</v>
      </c>
      <c r="D12" s="194" t="s">
        <v>412</v>
      </c>
      <c r="E12" s="195" t="n">
        <v>0.0425</v>
      </c>
    </row>
    <row r="13" customFormat="false" ht="15.8" hidden="false" customHeight="false" outlineLevel="0" collapsed="false">
      <c r="A13" s="187"/>
      <c r="B13" s="192" t="s">
        <v>75</v>
      </c>
      <c r="C13" s="193" t="s">
        <v>413</v>
      </c>
      <c r="D13" s="196" t="s">
        <v>414</v>
      </c>
      <c r="E13" s="195" t="n">
        <v>0.009</v>
      </c>
    </row>
    <row r="14" customFormat="false" ht="15.8" hidden="false" customHeight="false" outlineLevel="0" collapsed="false">
      <c r="A14" s="187"/>
      <c r="B14" s="192" t="s">
        <v>415</v>
      </c>
      <c r="C14" s="193" t="s">
        <v>416</v>
      </c>
      <c r="D14" s="196" t="s">
        <v>417</v>
      </c>
      <c r="E14" s="195" t="n">
        <v>0.0117</v>
      </c>
    </row>
    <row r="15" customFormat="false" ht="15.8" hidden="false" customHeight="false" outlineLevel="0" collapsed="false">
      <c r="A15" s="187"/>
      <c r="B15" s="192" t="s">
        <v>418</v>
      </c>
      <c r="C15" s="193" t="s">
        <v>419</v>
      </c>
      <c r="D15" s="196" t="s">
        <v>420</v>
      </c>
      <c r="E15" s="195" t="n">
        <v>0.0119</v>
      </c>
    </row>
    <row r="16" customFormat="false" ht="15.8" hidden="false" customHeight="false" outlineLevel="0" collapsed="false">
      <c r="A16" s="187"/>
      <c r="B16" s="192" t="s">
        <v>421</v>
      </c>
      <c r="C16" s="193" t="s">
        <v>422</v>
      </c>
      <c r="D16" s="196" t="s">
        <v>423</v>
      </c>
      <c r="E16" s="195" t="n">
        <v>0.073</v>
      </c>
    </row>
    <row r="17" customFormat="false" ht="29.85" hidden="false" customHeight="false" outlineLevel="0" collapsed="false">
      <c r="A17" s="187"/>
      <c r="B17" s="192" t="s">
        <v>424</v>
      </c>
      <c r="C17" s="197" t="s">
        <v>425</v>
      </c>
      <c r="D17" s="196" t="s">
        <v>426</v>
      </c>
      <c r="E17" s="195" t="n">
        <v>0.0365</v>
      </c>
    </row>
    <row r="18" customFormat="false" ht="15.8" hidden="false" customHeight="false" outlineLevel="0" collapsed="false">
      <c r="A18" s="187"/>
      <c r="B18" s="192" t="s">
        <v>427</v>
      </c>
      <c r="C18" s="193" t="s">
        <v>428</v>
      </c>
      <c r="D18" s="196" t="s">
        <v>429</v>
      </c>
      <c r="E18" s="195" t="n">
        <v>0.025</v>
      </c>
    </row>
    <row r="19" customFormat="false" ht="29.85" hidden="false" customHeight="false" outlineLevel="0" collapsed="false">
      <c r="A19" s="198"/>
      <c r="B19" s="192" t="s">
        <v>430</v>
      </c>
      <c r="C19" s="197" t="s">
        <v>431</v>
      </c>
      <c r="D19" s="199" t="s">
        <v>432</v>
      </c>
      <c r="E19" s="195" t="n">
        <v>0</v>
      </c>
    </row>
    <row r="20" customFormat="false" ht="15.8" hidden="false" customHeight="false" outlineLevel="0" collapsed="false">
      <c r="A20" s="187"/>
      <c r="B20" s="200" t="s">
        <v>433</v>
      </c>
      <c r="C20" s="201" t="s">
        <v>434</v>
      </c>
      <c r="D20" s="202"/>
      <c r="E20" s="203" t="n">
        <f aca="false">(((1+E12+E13+E14)*(1+E15)*(1+E16))/(1-E17-E18-E19))-1</f>
        <v>0.230036528332445</v>
      </c>
    </row>
    <row r="21" customFormat="false" ht="15.8" hidden="false" customHeight="false" outlineLevel="0" collapsed="false">
      <c r="A21" s="187"/>
      <c r="B21" s="187"/>
      <c r="C21" s="187"/>
      <c r="D21" s="187"/>
      <c r="E21" s="204"/>
    </row>
    <row r="22" customFormat="false" ht="15.8" hidden="false" customHeight="false" outlineLevel="0" collapsed="false">
      <c r="A22" s="187"/>
      <c r="B22" s="187"/>
      <c r="C22" s="187"/>
      <c r="D22" s="187"/>
      <c r="E22" s="204"/>
    </row>
    <row r="23" customFormat="false" ht="15.8" hidden="false" customHeight="false" outlineLevel="0" collapsed="false">
      <c r="A23" s="205" t="s">
        <v>435</v>
      </c>
      <c r="B23" s="205"/>
      <c r="C23" s="205"/>
      <c r="D23" s="205"/>
      <c r="E23" s="205"/>
    </row>
    <row r="24" customFormat="false" ht="14.65" hidden="false" customHeight="false" outlineLevel="0" collapsed="false">
      <c r="E24" s="183"/>
    </row>
    <row r="25" customFormat="false" ht="15.8" hidden="false" customHeight="false" outlineLevel="0" collapsed="false">
      <c r="A25" s="206" t="str">
        <f aca="false">'Cronograma - Sebastião'!A48</f>
        <v>Itatiba, 02 de Outubro de 2024</v>
      </c>
      <c r="B25" s="206"/>
      <c r="C25" s="206"/>
      <c r="D25" s="206"/>
      <c r="E25" s="206"/>
    </row>
    <row r="26" customFormat="false" ht="15.8" hidden="false" customHeight="false" outlineLevel="0" collapsed="false">
      <c r="A26" s="207"/>
      <c r="B26" s="207"/>
      <c r="C26" s="207"/>
      <c r="D26" s="207"/>
      <c r="E26" s="207"/>
    </row>
    <row r="27" customFormat="false" ht="15.8" hidden="false" customHeight="false" outlineLevel="0" collapsed="false">
      <c r="A27" s="207"/>
      <c r="B27" s="207"/>
      <c r="C27" s="207"/>
      <c r="D27" s="207"/>
      <c r="E27" s="207"/>
    </row>
    <row r="28" customFormat="false" ht="15.8" hidden="false" customHeight="false" outlineLevel="0" collapsed="false">
      <c r="A28" s="208"/>
      <c r="B28" s="208"/>
      <c r="C28" s="209"/>
      <c r="D28" s="208"/>
      <c r="E28" s="208"/>
    </row>
    <row r="29" customFormat="false" ht="15.8" hidden="false" customHeight="false" outlineLevel="0" collapsed="false">
      <c r="A29" s="208"/>
      <c r="B29" s="207"/>
      <c r="C29" s="207"/>
      <c r="D29" s="207"/>
      <c r="E29" s="207"/>
    </row>
    <row r="30" customFormat="false" ht="15.8" hidden="false" customHeight="false" outlineLevel="0" collapsed="false">
      <c r="A30" s="208"/>
      <c r="B30" s="207"/>
      <c r="C30" s="207"/>
      <c r="D30" s="207"/>
      <c r="E30" s="207"/>
    </row>
    <row r="31" customFormat="false" ht="14.65" hidden="false" customHeight="false" outlineLevel="0" collapsed="false">
      <c r="B31" s="210"/>
      <c r="C31" s="210"/>
      <c r="D31" s="210"/>
      <c r="E31" s="210"/>
    </row>
    <row r="32" customFormat="false" ht="14.65" hidden="false" customHeight="false" outlineLevel="0" collapsed="false">
      <c r="E32" s="183"/>
    </row>
  </sheetData>
  <mergeCells count="13">
    <mergeCell ref="A1:E1"/>
    <mergeCell ref="A2:E3"/>
    <mergeCell ref="A4:E4"/>
    <mergeCell ref="A5:D5"/>
    <mergeCell ref="A6:D6"/>
    <mergeCell ref="B10:B11"/>
    <mergeCell ref="C10:C11"/>
    <mergeCell ref="D10:D11"/>
    <mergeCell ref="A23:E23"/>
    <mergeCell ref="A25:E25"/>
    <mergeCell ref="B29:E29"/>
    <mergeCell ref="B30:E30"/>
    <mergeCell ref="B31:E31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5561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2021-10-18T08:08:48Z</dcterms:created>
  <dc:creator/>
  <dc:description/>
  <dc:language>pt-BR</dc:language>
  <cp:lastModifiedBy/>
  <cp:lastPrinted>2024-10-02T14:38:43Z</cp:lastPrinted>
  <dcterms:modified xsi:type="dcterms:W3CDTF">2024-10-02T14:39:21Z</dcterms:modified>
  <cp:revision>251</cp:revision>
  <dc:subject/>
  <dc:title/>
</cp:coreProperties>
</file>