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ebor\OneDrive\Área de Trabalho\RREO\3º BIMESTRE\EXCEL\ANEXOS 08 E 12 - MANUAL\"/>
    </mc:Choice>
  </mc:AlternateContent>
  <xr:revisionPtr revIDLastSave="0" documentId="13_ncr:1_{D33D09DF-728E-43E4-898B-51145FDB97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46" i="1" l="1"/>
  <c r="AB146" i="1"/>
  <c r="T146" i="1"/>
  <c r="T62" i="1"/>
  <c r="AK103" i="1" l="1"/>
  <c r="AD103" i="1"/>
  <c r="AQ102" i="1"/>
  <c r="AH102" i="1"/>
  <c r="AI155" i="1" l="1"/>
  <c r="AB155" i="1"/>
  <c r="T155" i="1"/>
  <c r="AF23" i="1" l="1"/>
  <c r="AQ103" i="1" l="1"/>
  <c r="AH103" i="1"/>
  <c r="AQ70" i="1" l="1"/>
  <c r="AE60" i="1"/>
  <c r="V51" i="1"/>
  <c r="V55" i="1"/>
  <c r="AH101" i="1" l="1"/>
  <c r="L105" i="1" l="1"/>
  <c r="AQ105" i="1" s="1"/>
  <c r="AH106" i="1" l="1"/>
  <c r="AH107" i="1"/>
  <c r="AH108" i="1"/>
  <c r="AH109" i="1"/>
  <c r="AH104" i="1" l="1"/>
  <c r="AF131" i="1"/>
  <c r="AF138" i="1" s="1"/>
  <c r="W131" i="1" l="1"/>
  <c r="W138" i="1" s="1"/>
  <c r="AM138" i="1" s="1"/>
  <c r="N131" i="1"/>
  <c r="N138" i="1" s="1"/>
  <c r="AM137" i="1"/>
  <c r="AM133" i="1"/>
  <c r="AM132" i="1"/>
  <c r="AM131" i="1" l="1"/>
  <c r="AQ172" i="1"/>
  <c r="AQ175" i="1"/>
  <c r="AI161" i="1"/>
  <c r="AB161" i="1"/>
  <c r="T161" i="1"/>
  <c r="M161" i="1"/>
  <c r="J161" i="1"/>
  <c r="J158" i="1"/>
  <c r="J155" i="1"/>
  <c r="M155" i="1"/>
  <c r="AI152" i="1"/>
  <c r="AB152" i="1"/>
  <c r="T152" i="1"/>
  <c r="M152" i="1"/>
  <c r="J152" i="1"/>
  <c r="AI149" i="1"/>
  <c r="AB149" i="1"/>
  <c r="T149" i="1"/>
  <c r="M149" i="1"/>
  <c r="J149" i="1"/>
  <c r="M146" i="1"/>
  <c r="J146" i="1"/>
  <c r="AI143" i="1"/>
  <c r="AB143" i="1"/>
  <c r="T143" i="1"/>
  <c r="M143" i="1"/>
  <c r="J143" i="1"/>
  <c r="AL156" i="1"/>
  <c r="AL153" i="1"/>
  <c r="AL147" i="1"/>
  <c r="AL144" i="1"/>
  <c r="AE156" i="1"/>
  <c r="AE153" i="1"/>
  <c r="AE147" i="1"/>
  <c r="AE144" i="1"/>
  <c r="V156" i="1"/>
  <c r="V153" i="1"/>
  <c r="V147" i="1"/>
  <c r="V144" i="1"/>
  <c r="AQ163" i="1"/>
  <c r="AQ162" i="1"/>
  <c r="AQ160" i="1"/>
  <c r="AQ159" i="1"/>
  <c r="AQ158" i="1"/>
  <c r="AQ157" i="1"/>
  <c r="AQ156" i="1"/>
  <c r="AQ154" i="1"/>
  <c r="AQ153" i="1"/>
  <c r="AQ151" i="1"/>
  <c r="AQ150" i="1"/>
  <c r="AQ148" i="1"/>
  <c r="AQ147" i="1"/>
  <c r="AQ144" i="1"/>
  <c r="AQ145" i="1"/>
  <c r="L110" i="1"/>
  <c r="AQ110" i="1" s="1"/>
  <c r="L109" i="1"/>
  <c r="AQ109" i="1" s="1"/>
  <c r="L108" i="1"/>
  <c r="AQ108" i="1" s="1"/>
  <c r="L107" i="1"/>
  <c r="AQ107" i="1" s="1"/>
  <c r="AI164" i="1" l="1"/>
  <c r="AI178" i="1" s="1"/>
  <c r="AQ149" i="1"/>
  <c r="AQ155" i="1"/>
  <c r="AQ152" i="1"/>
  <c r="AE152" i="1"/>
  <c r="V146" i="1"/>
  <c r="AL146" i="1"/>
  <c r="AL143" i="1"/>
  <c r="AE143" i="1"/>
  <c r="J164" i="1"/>
  <c r="J178" i="1" s="1"/>
  <c r="AL152" i="1"/>
  <c r="M164" i="1"/>
  <c r="M178" i="1" s="1"/>
  <c r="AQ146" i="1"/>
  <c r="AQ143" i="1"/>
  <c r="V152" i="1"/>
  <c r="AB164" i="1"/>
  <c r="AB178" i="1" s="1"/>
  <c r="T164" i="1"/>
  <c r="T178" i="1" s="1"/>
  <c r="AQ161" i="1"/>
  <c r="V155" i="1"/>
  <c r="AL155" i="1"/>
  <c r="AE155" i="1"/>
  <c r="AE146" i="1"/>
  <c r="V143" i="1"/>
  <c r="L106" i="1"/>
  <c r="AQ106" i="1" s="1"/>
  <c r="L104" i="1"/>
  <c r="AQ104" i="1" s="1"/>
  <c r="AQ164" i="1" l="1"/>
  <c r="AE164" i="1"/>
  <c r="V164" i="1"/>
  <c r="AL164" i="1"/>
  <c r="AQ51" i="1"/>
  <c r="AQ52" i="1"/>
  <c r="AQ54" i="1"/>
  <c r="AQ55" i="1"/>
  <c r="AQ57" i="1"/>
  <c r="AQ58" i="1"/>
  <c r="AQ60" i="1"/>
  <c r="AQ61" i="1"/>
  <c r="AQ63" i="1"/>
  <c r="AQ64" i="1"/>
  <c r="AQ66" i="1"/>
  <c r="AQ67" i="1"/>
  <c r="AQ69" i="1"/>
  <c r="AB68" i="1"/>
  <c r="AB176" i="1" s="1"/>
  <c r="AB65" i="1"/>
  <c r="AB62" i="1"/>
  <c r="AB174" i="1" s="1"/>
  <c r="AB59" i="1"/>
  <c r="AB173" i="1" s="1"/>
  <c r="AB56" i="1"/>
  <c r="AB53" i="1"/>
  <c r="AB171" i="1" s="1"/>
  <c r="T68" i="1"/>
  <c r="T176" i="1" s="1"/>
  <c r="M68" i="1"/>
  <c r="M176" i="1" s="1"/>
  <c r="J68" i="1"/>
  <c r="J176" i="1" s="1"/>
  <c r="T65" i="1"/>
  <c r="AQ65" i="1" s="1"/>
  <c r="M65" i="1"/>
  <c r="J65" i="1"/>
  <c r="T174" i="1"/>
  <c r="M62" i="1"/>
  <c r="M174" i="1" s="1"/>
  <c r="J62" i="1"/>
  <c r="J174" i="1" s="1"/>
  <c r="T59" i="1"/>
  <c r="T173" i="1" s="1"/>
  <c r="M59" i="1"/>
  <c r="M173" i="1" s="1"/>
  <c r="J59" i="1"/>
  <c r="J173" i="1" s="1"/>
  <c r="T56" i="1"/>
  <c r="M56" i="1"/>
  <c r="J56" i="1"/>
  <c r="T53" i="1"/>
  <c r="T171" i="1" s="1"/>
  <c r="M53" i="1"/>
  <c r="M171" i="1" s="1"/>
  <c r="J53" i="1"/>
  <c r="J171" i="1" s="1"/>
  <c r="AI68" i="1"/>
  <c r="AI176" i="1" s="1"/>
  <c r="AI65" i="1"/>
  <c r="AI62" i="1"/>
  <c r="AI174" i="1" s="1"/>
  <c r="AI59" i="1"/>
  <c r="AI173" i="1" s="1"/>
  <c r="AI56" i="1"/>
  <c r="AI53" i="1"/>
  <c r="AI171" i="1" s="1"/>
  <c r="AI50" i="1"/>
  <c r="AI170" i="1" s="1"/>
  <c r="AL70" i="1"/>
  <c r="AL69" i="1"/>
  <c r="AL63" i="1"/>
  <c r="AL60" i="1"/>
  <c r="AL55" i="1"/>
  <c r="AL54" i="1"/>
  <c r="AL51" i="1"/>
  <c r="AE70" i="1"/>
  <c r="AE69" i="1"/>
  <c r="AE63" i="1"/>
  <c r="AE55" i="1"/>
  <c r="AE54" i="1"/>
  <c r="AE51" i="1"/>
  <c r="AB50" i="1"/>
  <c r="AB170" i="1" s="1"/>
  <c r="V54" i="1"/>
  <c r="V60" i="1"/>
  <c r="V63" i="1"/>
  <c r="V69" i="1"/>
  <c r="V70" i="1"/>
  <c r="AQ173" i="1" l="1"/>
  <c r="AQ171" i="1"/>
  <c r="AQ174" i="1"/>
  <c r="AL174" i="1"/>
  <c r="AE174" i="1"/>
  <c r="V174" i="1"/>
  <c r="V173" i="1"/>
  <c r="AL173" i="1"/>
  <c r="AE173" i="1"/>
  <c r="AE171" i="1"/>
  <c r="AL171" i="1"/>
  <c r="V171" i="1"/>
  <c r="AL176" i="1"/>
  <c r="AI177" i="1"/>
  <c r="AE176" i="1"/>
  <c r="AB177" i="1"/>
  <c r="AQ176" i="1"/>
  <c r="V176" i="1"/>
  <c r="AE53" i="1"/>
  <c r="AL178" i="1"/>
  <c r="AE178" i="1"/>
  <c r="V178" i="1"/>
  <c r="AQ178" i="1"/>
  <c r="AQ62" i="1"/>
  <c r="AE68" i="1"/>
  <c r="AQ56" i="1"/>
  <c r="AQ59" i="1"/>
  <c r="V68" i="1"/>
  <c r="AL62" i="1"/>
  <c r="AI71" i="1"/>
  <c r="AQ68" i="1"/>
  <c r="AL68" i="1"/>
  <c r="AB71" i="1"/>
  <c r="V59" i="1"/>
  <c r="AE59" i="1"/>
  <c r="AQ53" i="1"/>
  <c r="AL53" i="1"/>
  <c r="V62" i="1"/>
  <c r="AE62" i="1"/>
  <c r="AL59" i="1"/>
  <c r="V53" i="1"/>
  <c r="T50" i="1"/>
  <c r="M50" i="1"/>
  <c r="M170" i="1" s="1"/>
  <c r="M177" i="1" s="1"/>
  <c r="M180" i="1" s="1"/>
  <c r="J50" i="1"/>
  <c r="J71" i="1" l="1"/>
  <c r="J170" i="1"/>
  <c r="J177" i="1" s="1"/>
  <c r="J180" i="1" s="1"/>
  <c r="AL177" i="1"/>
  <c r="AL170" i="1"/>
  <c r="AE177" i="1"/>
  <c r="AE170" i="1"/>
  <c r="AB180" i="1"/>
  <c r="AE180" i="1" s="1"/>
  <c r="AQ50" i="1"/>
  <c r="T170" i="1"/>
  <c r="AI180" i="1"/>
  <c r="AL180" i="1" s="1"/>
  <c r="AO75" i="1"/>
  <c r="AO79" i="1" s="1"/>
  <c r="AG75" i="1"/>
  <c r="AG79" i="1" s="1"/>
  <c r="H101" i="1" s="1"/>
  <c r="T71" i="1"/>
  <c r="AA75" i="1" s="1"/>
  <c r="AB79" i="1" s="1"/>
  <c r="AE50" i="1"/>
  <c r="M71" i="1"/>
  <c r="AL50" i="1"/>
  <c r="V50" i="1"/>
  <c r="AF40" i="1"/>
  <c r="W40" i="1"/>
  <c r="W34" i="1" s="1"/>
  <c r="N40" i="1"/>
  <c r="N34" i="1" s="1"/>
  <c r="AM35" i="1"/>
  <c r="AM36" i="1"/>
  <c r="AM37" i="1"/>
  <c r="AM38" i="1"/>
  <c r="AM39" i="1"/>
  <c r="AM24" i="1"/>
  <c r="AM25" i="1"/>
  <c r="AM27" i="1"/>
  <c r="AM30" i="1"/>
  <c r="AM31" i="1"/>
  <c r="AM32" i="1"/>
  <c r="AF29" i="1"/>
  <c r="AF26" i="1"/>
  <c r="W29" i="1"/>
  <c r="W26" i="1"/>
  <c r="W23" i="1"/>
  <c r="N29" i="1"/>
  <c r="N26" i="1"/>
  <c r="N23" i="1"/>
  <c r="V170" i="1" l="1"/>
  <c r="AQ170" i="1"/>
  <c r="T177" i="1"/>
  <c r="AM23" i="1"/>
  <c r="AQ71" i="1"/>
  <c r="AE71" i="1"/>
  <c r="AL71" i="1"/>
  <c r="V71" i="1"/>
  <c r="N22" i="1"/>
  <c r="N44" i="1" s="1"/>
  <c r="AM26" i="1"/>
  <c r="AM29" i="1"/>
  <c r="AF22" i="1"/>
  <c r="AF34" i="1"/>
  <c r="AM34" i="1" s="1"/>
  <c r="W22" i="1"/>
  <c r="W44" i="1" s="1"/>
  <c r="T180" i="1" l="1"/>
  <c r="V180" i="1" s="1"/>
  <c r="V177" i="1"/>
  <c r="AQ177" i="1"/>
  <c r="AQ180" i="1" s="1"/>
  <c r="AF44" i="1"/>
  <c r="AO80" i="1" s="1"/>
  <c r="AM22" i="1"/>
  <c r="E101" i="1" l="1"/>
  <c r="AO83" i="1"/>
  <c r="AA83" i="1"/>
  <c r="AG83" i="1"/>
  <c r="AG85" i="1"/>
  <c r="AA85" i="1"/>
  <c r="AO85" i="1"/>
  <c r="AM44" i="1"/>
  <c r="L10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Eveline Cristina Martins</author>
  </authors>
  <commentList>
    <comment ref="A132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1.7.1.8.03.0 (...) + transf. Capital do sus bloco investimento + transf. Capital do sus bloco custeio
</t>
        </r>
      </text>
    </comment>
    <comment ref="A133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1.7.2.8.03.0.(...)
</t>
        </r>
      </text>
    </comment>
    <comment ref="A137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FICHAS 19 E 169 + TOTAL DAS RECEITAS DE REMUNERAÇÃO (SAÚDE)
</t>
        </r>
      </text>
    </comment>
  </commentList>
</comments>
</file>

<file path=xl/sharedStrings.xml><?xml version="1.0" encoding="utf-8"?>
<sst xmlns="http://schemas.openxmlformats.org/spreadsheetml/2006/main" count="255" uniqueCount="167">
  <si>
    <t>(-) Despesas Custeadas com Recursos Vinculados à Parcela do Percentual Mínimo que não foi Aplicada em ASPS em Exercícios Anteriores (XIV)</t>
  </si>
  <si>
    <t>PERCENTUAL DA RECEITA  DE IMPOSTOS E TRANSFERÊNCIAS CONSTITUCIONAIS E LEGAIS APLICADO EM ASPS  (XVI / III)*100 (mínimo de 15% conforme LC n° 141/2012 ou % da Lei Orgânica Municipal)</t>
  </si>
  <si>
    <t xml:space="preserve"> CONTROLE DO VALOR REFERENTE AO PERCENTUAL MÍNIMO NÃO CUMPRIDO EM EXERCÍCIOS ANTERIORES PARA FINS DE APLICAÇÃO DOS RECURSOS VINCULADOS CONFORME ARTIGOS 25 E 26 DA LC 141/2012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</si>
  <si>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</si>
  <si>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</si>
  <si>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 xml:space="preserve">Diferença entre o valor aplicado além do limite e o total de RP cancelados                                                       </t>
  </si>
  <si>
    <t>RECEITAS RESULTANTES DE IMPOSTOS E TRANSFERÊNCIAS CONSTITUCIONAIS E LEGAIS</t>
  </si>
  <si>
    <t>RECEITA DE IMPOSTOS  (I)</t>
  </si>
  <si>
    <t xml:space="preserve">   Receita Resultante do Imposto Predial e Territorial Urbano - IPTU</t>
  </si>
  <si>
    <t xml:space="preserve">     IPTU</t>
  </si>
  <si>
    <t xml:space="preserve">     Multas, Juros de Mora, Divida Ativa e Outros Encargos do IPTU</t>
  </si>
  <si>
    <t xml:space="preserve">   Receita Resultante do Imposto sobre Transmissão Inter Vivos - ITBI</t>
  </si>
  <si>
    <t xml:space="preserve">     ITBI</t>
  </si>
  <si>
    <t xml:space="preserve">     Multas, Juros de Mora, Dívida Ativa e Outros Encargos do ITBI</t>
  </si>
  <si>
    <t xml:space="preserve">   Receita Resultante do Imposto sobre Serviços de Qualquer Natureza - ISS</t>
  </si>
  <si>
    <t xml:space="preserve">     ISS</t>
  </si>
  <si>
    <t xml:space="preserve">     Multas, Juros de Mora, Dívida Ativa e Outros Encargos do ISS</t>
  </si>
  <si>
    <t xml:space="preserve">   Receita Resultante do Imposto sobre a Renda e Proventos de Qualquer Natureza Retido na Fonte – IRRF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</si>
  <si>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</si>
  <si>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</si>
  <si>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</si>
  <si>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</si>
  <si>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</si>
  <si>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</si>
  <si>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</si>
  <si>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Desoneração ICMS (LC 87/96)</t>
  </si>
  <si>
    <t>TOTAL DAS RECEITAS RESULTANTES DE IMPOSTOS E TRANFERÊNCIAS CONSTITUCIONAIS E LEGAIS - (III) = (I) + (II)</t>
  </si>
  <si>
    <t>DESPESAS COM AÇÕES E SERVIÇOS PÚBLICOS DE SAÚDE (ASPS) - POR SUBFUNÇÃO E CATEGORIA ECONÔMICA</t>
  </si>
  <si>
    <t>ATENÇÃO BÁSICA (IV)</t>
  </si>
  <si>
    <t>Despesas Correntes</t>
  </si>
  <si>
    <t>Despesas de Capital</t>
  </si>
  <si>
    <t>ASSISTÊNCIA HOSPITALAR E AMBULATORIAL (V)</t>
  </si>
  <si>
    <t>SUPORTE PROFILÁTICO E TERAPÊUTICO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</si>
  <si>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</si>
  <si>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</si>
  <si>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</si>
  <si>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</si>
  <si>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</si>
  <si>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</si>
  <si>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Total das Despesas com ASPS (XII) = (XI)</t>
  </si>
  <si>
    <t>(-) Restos a Pagar Não Processados Inscritos Indevidamente no Exercício sem Disponibilidade Financeira (XIII)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</si>
  <si>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</si>
  <si>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</si>
  <si>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</si>
  <si>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</si>
  <si>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t>Limite não Cumprido (XIX) = (XVIII) (Quando valor for inferior a zero)</t>
  </si>
  <si>
    <t>Diferença de limite não cumprido em exercícios anteriores</t>
  </si>
  <si>
    <t>TOTAL DA DIFERENÇA DE LIMITE NÃO CUMPRIDO EM EXERCÍCIOS ANTERIORES (XX)</t>
  </si>
  <si>
    <t>EXECUÇÃO DE RESTOS A PAGAR</t>
  </si>
  <si>
    <t xml:space="preserve">TOTAL DOS RESTOS A PAGAR CANCELADOS OU PRESCRITOS ATÉ O FINAL DO EXERCÍCIO ATUAL QUE AFETARAM O CUMPRIMENTO DO LIMITE (XXI) </t>
  </si>
  <si>
    <t>TOTAL DOS RESTOS A PAGAR CANCELADOS OU PRESCRITOS ATÉ O FINAL DO EXERCÍCIO ANTERIOR QUE AFETARAM O CUMPRIMENTO DO LIMITE (XXII)</t>
  </si>
  <si>
    <t>TOTAL DE RESTOS A PAGAR CANCELADOS OU PRESCRITOS A COMPENSAR (XXVII)</t>
  </si>
  <si>
    <t>RECEITAS ADICIONAIS PARA O FINANCIAMENTO DA SAÚDE NÃO COMPUTADAS NO CÁLCULO DO MÍNIMO</t>
  </si>
  <si>
    <t>RECEITAS DE TRANSFERÊNCIAS PARA A SAÚDE  (XXVIII)</t>
  </si>
  <si>
    <t xml:space="preserve">   Provenientes da União</t>
  </si>
  <si>
    <t xml:space="preserve">   Provenientes dos Estados</t>
  </si>
  <si>
    <t xml:space="preserve">   Provenientes de Outros Municípios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</si>
  <si>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</si>
  <si>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</si>
  <si>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</si>
  <si>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PARA FINS DE APURAÇÃO DO PERCENTUAL MÍNIMO</t>
  </si>
  <si>
    <t>ATENÇÃO BÁSICA (XXXII)</t>
  </si>
  <si>
    <t xml:space="preserve">     Despesas Correntes</t>
  </si>
  <si>
    <t xml:space="preserve">     Despesas de Capital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</si>
  <si>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</si>
  <si>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</si>
  <si>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</si>
  <si>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</si>
  <si>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</si>
  <si>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</si>
  <si>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</si>
  <si>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</si>
  <si>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</si>
  <si>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</si>
  <si>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</si>
  <si>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</si>
  <si>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</si>
  <si>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</si>
  <si>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</si>
  <si>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TOTAL DAS DESPESAS EXECUTADAS COM RECURSOS PRÓPRIOS (XLVIII)</t>
  </si>
  <si>
    <t>PREFEITURA MUNICIPAL DE SAO JOAO DA BOA VISTA</t>
  </si>
  <si>
    <t>CNPJ: 46.429.379/0001-50</t>
  </si>
  <si>
    <t xml:space="preserve"> Valor Mínimo para aplicação em ASPS</t>
  </si>
  <si>
    <t>(m)</t>
  </si>
  <si>
    <t>Valor aplicado em ASPS no exercício</t>
  </si>
  <si>
    <t>(n)</t>
  </si>
  <si>
    <t>DOTAÇÃO INICIAL</t>
  </si>
  <si>
    <t>Valor aplicado além do limite mínimo</t>
  </si>
  <si>
    <t>(o) = (n - m)</t>
  </si>
  <si>
    <t>DOTAÇÃO ATUALIZADA</t>
  </si>
  <si>
    <t>(c)</t>
  </si>
  <si>
    <t>PREVISÃO INICIAL</t>
  </si>
  <si>
    <t>Total inscrito em RP no exercício</t>
  </si>
  <si>
    <t>(p)</t>
  </si>
  <si>
    <t xml:space="preserve">Saldo Inicial                                       (no exercicio atual)     </t>
  </si>
  <si>
    <t>(h)</t>
  </si>
  <si>
    <t>(w)</t>
  </si>
  <si>
    <t>DESPESAS EMPENHADAS</t>
  </si>
  <si>
    <t>ATÉ O BIMESTRE</t>
  </si>
  <si>
    <t>(d)</t>
  </si>
  <si>
    <t xml:space="preserve">RPNP Inscritos Indevidamente no Exercício sem Disponibilidade Financeira </t>
  </si>
  <si>
    <t>q = (XIIId)</t>
  </si>
  <si>
    <t>%</t>
  </si>
  <si>
    <t>(d/c) x 100</t>
  </si>
  <si>
    <t>PREVISÃO ATUALIZADA</t>
  </si>
  <si>
    <t>(a)</t>
  </si>
  <si>
    <t>Despesas Custeadas no Exercício de Referência</t>
  </si>
  <si>
    <t>Empenhadas</t>
  </si>
  <si>
    <t>(i)</t>
  </si>
  <si>
    <t>(x)</t>
  </si>
  <si>
    <t xml:space="preserve">Valor inscrito em RP considerado no Limite  </t>
  </si>
  <si>
    <t>(r) = (p - (o + q))</t>
  </si>
  <si>
    <t>DESPESAS LIQUIDADAS</t>
  </si>
  <si>
    <t>(e)</t>
  </si>
  <si>
    <t>Liquidadas</t>
  </si>
  <si>
    <t>(j)</t>
  </si>
  <si>
    <t>(y)</t>
  </si>
  <si>
    <t xml:space="preserve">Total de RP pagos                </t>
  </si>
  <si>
    <t>(s)</t>
  </si>
  <si>
    <t>(e/c) x 100</t>
  </si>
  <si>
    <t>RECEITAS REALIZADAS</t>
  </si>
  <si>
    <t>(b)</t>
  </si>
  <si>
    <t>Total de RP a pagar</t>
  </si>
  <si>
    <t>(t)</t>
  </si>
  <si>
    <t>DESPESAS PAGAS</t>
  </si>
  <si>
    <t>(f)</t>
  </si>
  <si>
    <t>Pagas</t>
  </si>
  <si>
    <t>(k)</t>
  </si>
  <si>
    <t>(z)</t>
  </si>
  <si>
    <t>Total de RP cancelados ou prescritos</t>
  </si>
  <si>
    <t>(u)</t>
  </si>
  <si>
    <t>(f/c) x 100</t>
  </si>
  <si>
    <t>(c) = (b/a)x100</t>
  </si>
  <si>
    <t xml:space="preserve">Saldo Final                               (não aplicado)1                                             </t>
  </si>
  <si>
    <t>(l) = (h - (i ou j))</t>
  </si>
  <si>
    <t>(aa) = (w - (x ou y))</t>
  </si>
  <si>
    <t>INSCRITAS EM RESTOS A PAGAR NÃO PROCESSADOS</t>
  </si>
  <si>
    <t>(v) = ((o + q) - u))</t>
  </si>
  <si>
    <t>Diferença de limite não cumprido em 2019</t>
  </si>
  <si>
    <t>Diferença de limite não cumprido em 2018</t>
  </si>
  <si>
    <t>Empenhos de 2020</t>
  </si>
  <si>
    <t>Empenhos de 2019</t>
  </si>
  <si>
    <t>Empenhos de 2018</t>
  </si>
  <si>
    <t>Empenhos de 2017</t>
  </si>
  <si>
    <t>Empenhos de 2016</t>
  </si>
  <si>
    <t>Empenhos de 2015</t>
  </si>
  <si>
    <t>Empenhos de 2014</t>
  </si>
  <si>
    <t>Empenhos de 2013</t>
  </si>
  <si>
    <t>Restos a pagar cancelados ou prescritos em 2020 a ser compensados (XXIV)</t>
  </si>
  <si>
    <t>Restos a pagar cancelados ou prescritos em 2019 a ser compensados (XXV)</t>
  </si>
  <si>
    <t>Restos a pagar cancelados ou prescritos em exercícios anteriores a serem compensados (XXVI)</t>
  </si>
  <si>
    <t>Anexo 12 - Demonstrativo das Despesas com Saúde</t>
  </si>
  <si>
    <t>Notas</t>
  </si>
  <si>
    <t>1 Nos cinco primeiros bimestres do exercício, o acompanhamento será feito com base na despesa liquidada. No ultimo bimestre do exercício, o valor deverá corresponder ao total da despesa empenhada.</t>
  </si>
  <si>
    <t>2 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</si>
  <si>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(-) Despesas executadas com recursos provenientes das transferências de recursos de outros entes³</t>
  </si>
  <si>
    <t>3 Essas despesas são consideradas executadas pelo ente transferidor.</t>
  </si>
  <si>
    <t>Diferença entre o Valor Aplicado e a Despesa Mínima a ser Aplicada (XVIII) = (XVI (d ou e) - XVII)¹</t>
  </si>
  <si>
    <t xml:space="preserve">     Outras</t>
  </si>
  <si>
    <t>Empenhos de 2021</t>
  </si>
  <si>
    <t>EXERCÍCIO DO EMPENHO²</t>
  </si>
  <si>
    <t>DESPESAS TOTAIS COM SAÚDE EXECUTADAS COM RECURSOS PRÓPRIOS E COM RECURSOS TRANSFERIDOS DE OUTROS ENTES</t>
  </si>
  <si>
    <t>Diferença de limite não cumprido em 2021</t>
  </si>
  <si>
    <t>Diferença de limite não cumprido em 2020</t>
  </si>
  <si>
    <t>Restos a pagar cancelados ou prescritos em 2021 a ser compensados (XXIV)</t>
  </si>
  <si>
    <t>Empenhos de 2022</t>
  </si>
  <si>
    <t>RREO – ANEXO  12 (LC 141/2012, art. 35) - 3º BIMESTRE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</si>
</sst>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76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49" fontId="9" fillId="0" borderId="0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vertical="top" wrapText="1" shrinkToFit="1"/>
    </xf>
    <xf numFmtId="0" fontId="0" fillId="0" borderId="0" xfId="0" applyNumberFormat="1" applyFill="1"/>
    <xf numFmtId="0" fontId="0" fillId="0" borderId="0" xfId="0" applyNumberForma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2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 applyProtection="1">
      <alignment vertical="top" wrapText="1" shrinkToFit="1"/>
    </xf>
    <xf numFmtId="49" fontId="19" fillId="0" borderId="0" xfId="0" applyNumberFormat="1" applyFont="1" applyFill="1" applyBorder="1" applyAlignment="1" applyProtection="1">
      <alignment horizontal="left" vertical="center" wrapText="1" shrinkToFit="1"/>
    </xf>
    <xf numFmtId="0" fontId="20" fillId="0" borderId="0" xfId="0" applyNumberFormat="1" applyFont="1" applyFill="1" applyBorder="1" applyAlignment="1" applyProtection="1">
      <alignment horizontal="left" vertical="top"/>
    </xf>
    <xf numFmtId="0" fontId="21" fillId="0" borderId="0" xfId="0" applyFont="1" applyFill="1"/>
    <xf numFmtId="4" fontId="0" fillId="0" borderId="0" xfId="0" applyNumberFormat="1" applyFill="1"/>
    <xf numFmtId="0" fontId="24" fillId="0" borderId="0" xfId="0" applyFont="1" applyFill="1" applyBorder="1" applyAlignment="1"/>
    <xf numFmtId="0" fontId="24" fillId="0" borderId="0" xfId="0" applyFont="1" applyFill="1" applyAlignment="1"/>
    <xf numFmtId="4" fontId="11" fillId="0" borderId="0" xfId="0" applyNumberFormat="1" applyFont="1" applyFill="1" applyBorder="1" applyAlignment="1" applyProtection="1">
      <alignment horizontal="center" vertical="top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0" fontId="1" fillId="0" borderId="0" xfId="0" applyFont="1" applyFill="1"/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left" vertical="top" wrapText="1" shrinkToFit="1"/>
    </xf>
    <xf numFmtId="0" fontId="6" fillId="0" borderId="0" xfId="0" applyNumberFormat="1" applyFont="1" applyFill="1" applyBorder="1" applyAlignment="1" applyProtection="1">
      <alignment horizontal="left"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49" fontId="9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8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8" xfId="0" applyNumberFormat="1" applyFont="1" applyFill="1" applyBorder="1" applyAlignment="1" applyProtection="1">
      <alignment horizontal="right" vertical="top" wrapText="1" shrinkToFit="1"/>
    </xf>
    <xf numFmtId="49" fontId="17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0" fontId="10" fillId="0" borderId="4" xfId="0" applyNumberFormat="1" applyFont="1" applyFill="1" applyBorder="1" applyAlignment="1" applyProtection="1">
      <alignment horizontal="center" vertical="center" wrapText="1" shrinkToFit="1"/>
    </xf>
    <xf numFmtId="0" fontId="10" fillId="0" borderId="5" xfId="0" applyNumberFormat="1" applyFont="1" applyFill="1" applyBorder="1" applyAlignment="1" applyProtection="1">
      <alignment horizontal="center" vertical="center" wrapText="1" shrinkToFi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4" fontId="11" fillId="0" borderId="0" xfId="0" applyNumberFormat="1" applyFont="1" applyFill="1" applyBorder="1" applyAlignment="1" applyProtection="1">
      <alignment horizontal="right" vertical="top" wrapText="1" shrinkToFit="1"/>
    </xf>
    <xf numFmtId="4" fontId="11" fillId="0" borderId="7" xfId="0" applyNumberFormat="1" applyFont="1" applyFill="1" applyBorder="1" applyAlignment="1" applyProtection="1">
      <alignment horizontal="right" vertical="top" wrapText="1" shrinkToFit="1"/>
    </xf>
    <xf numFmtId="4" fontId="7" fillId="0" borderId="0" xfId="0" applyNumberFormat="1" applyFont="1" applyFill="1" applyBorder="1" applyAlignment="1" applyProtection="1">
      <alignment horizontal="right" vertical="top" wrapText="1" shrinkToFit="1"/>
    </xf>
    <xf numFmtId="4" fontId="9" fillId="0" borderId="0" xfId="0" applyNumberFormat="1" applyFont="1" applyFill="1" applyBorder="1" applyAlignment="1" applyProtection="1">
      <alignment horizontal="right" vertical="top" wrapText="1" shrinkToFit="1"/>
    </xf>
    <xf numFmtId="49" fontId="7" fillId="0" borderId="0" xfId="0" applyNumberFormat="1" applyFont="1" applyFill="1" applyBorder="1" applyAlignment="1" applyProtection="1">
      <alignment horizontal="left" wrapText="1" shrinkToFit="1"/>
    </xf>
    <xf numFmtId="0" fontId="14" fillId="0" borderId="0" xfId="0" applyNumberFormat="1" applyFont="1" applyFill="1" applyBorder="1" applyAlignment="1" applyProtection="1">
      <alignment horizontal="left" vertical="top" wrapText="1" shrinkToFit="1"/>
    </xf>
    <xf numFmtId="0" fontId="7" fillId="0" borderId="0" xfId="0" applyNumberFormat="1" applyFont="1" applyFill="1" applyBorder="1" applyAlignment="1" applyProtection="1">
      <alignment horizontal="left" vertical="top" wrapText="1" shrinkToFit="1"/>
    </xf>
    <xf numFmtId="0" fontId="10" fillId="0" borderId="6" xfId="0" applyNumberFormat="1" applyFont="1" applyFill="1" applyBorder="1" applyAlignment="1" applyProtection="1">
      <alignment horizontal="center" vertical="center" wrapText="1" shrinkToFit="1"/>
    </xf>
    <xf numFmtId="49" fontId="13" fillId="0" borderId="3" xfId="0" applyNumberFormat="1" applyFont="1" applyFill="1" applyBorder="1" applyAlignment="1" applyProtection="1">
      <alignment horizontal="left" vertical="center" wrapText="1" shrinkToFit="1"/>
    </xf>
    <xf numFmtId="0" fontId="8" fillId="0" borderId="4" xfId="0" applyNumberFormat="1" applyFont="1" applyFill="1" applyBorder="1" applyAlignment="1" applyProtection="1">
      <alignment horizontal="center" vertical="center" wrapText="1" shrinkToFit="1"/>
    </xf>
    <xf numFmtId="0" fontId="8" fillId="0" borderId="5" xfId="0" applyNumberFormat="1" applyFont="1" applyFill="1" applyBorder="1" applyAlignment="1" applyProtection="1">
      <alignment horizontal="center" vertical="center" wrapText="1" shrinkToFit="1"/>
    </xf>
    <xf numFmtId="1" fontId="6" fillId="0" borderId="0" xfId="0" applyNumberFormat="1" applyFont="1" applyFill="1" applyBorder="1" applyAlignment="1" applyProtection="1">
      <alignment horizontal="left" vertical="top" wrapText="1" shrinkToFit="1"/>
    </xf>
    <xf numFmtId="0" fontId="8" fillId="0" borderId="6" xfId="0" applyNumberFormat="1" applyFont="1" applyFill="1" applyBorder="1" applyAlignment="1" applyProtection="1">
      <alignment horizontal="center" vertical="center" wrapText="1" shrinkToFit="1"/>
    </xf>
    <xf numFmtId="4" fontId="12" fillId="0" borderId="0" xfId="1" applyNumberFormat="1" applyFont="1" applyFill="1" applyBorder="1" applyAlignment="1">
      <alignment horizontal="right" vertical="top" shrinkToFit="1"/>
      <protection locked="0"/>
    </xf>
    <xf numFmtId="0" fontId="12" fillId="0" borderId="0" xfId="1" applyNumberFormat="1" applyFont="1" applyFill="1" applyBorder="1" applyAlignment="1">
      <alignment horizontal="right" vertical="top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43" fontId="9" fillId="0" borderId="0" xfId="1" applyFont="1" applyFill="1" applyBorder="1" applyAlignment="1">
      <alignment horizontal="right" vertical="top" wrapText="1" shrinkToFit="1"/>
      <protection locked="0"/>
    </xf>
    <xf numFmtId="4" fontId="15" fillId="0" borderId="0" xfId="0" applyNumberFormat="1" applyFont="1" applyFill="1" applyBorder="1" applyAlignment="1" applyProtection="1">
      <alignment horizontal="right" vertical="top" wrapText="1" shrinkToFit="1"/>
    </xf>
    <xf numFmtId="49" fontId="12" fillId="0" borderId="0" xfId="0" applyNumberFormat="1" applyFont="1" applyFill="1" applyBorder="1" applyAlignment="1" applyProtection="1">
      <alignment horizontal="right" vertical="top" wrapText="1" shrinkToFit="1"/>
    </xf>
    <xf numFmtId="0" fontId="12" fillId="0" borderId="0" xfId="0" applyNumberFormat="1" applyFont="1" applyFill="1" applyBorder="1" applyAlignment="1" applyProtection="1">
      <alignment horizontal="right" vertical="top" wrapText="1" shrinkToFit="1"/>
    </xf>
    <xf numFmtId="4" fontId="13" fillId="0" borderId="6" xfId="0" applyNumberFormat="1" applyFont="1" applyFill="1" applyBorder="1" applyAlignment="1" applyProtection="1">
      <alignment horizontal="right" vertical="top" wrapText="1" shrinkToFit="1"/>
    </xf>
    <xf numFmtId="4" fontId="16" fillId="0" borderId="0" xfId="0" applyNumberFormat="1" applyFont="1" applyFill="1" applyBorder="1" applyAlignment="1" applyProtection="1">
      <alignment horizontal="right" vertical="top" wrapText="1" shrinkToFit="1"/>
    </xf>
    <xf numFmtId="0" fontId="22" fillId="0" borderId="7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9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42</xdr:col>
      <xdr:colOff>597478</xdr:colOff>
      <xdr:row>9</xdr:row>
      <xdr:rowOff>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42</xdr:col>
      <xdr:colOff>597478</xdr:colOff>
      <xdr:row>14</xdr:row>
      <xdr:rowOff>19050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8275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96"/>
  <sheetViews>
    <sheetView showGridLines="0" tabSelected="1" zoomScale="110" zoomScaleNormal="110" workbookViewId="0">
      <selection activeCell="A80" sqref="A80:Z80"/>
    </sheetView>
  </sheetViews>
  <sheetFormatPr defaultRowHeight="12.75" x14ac:dyDescent="0.2"/>
  <cols>
    <col min="1" max="1" width="11" style="2" customWidth="1"/>
    <col min="2" max="2" width="1" style="2" customWidth="1"/>
    <col min="3" max="3" width="1.7109375" style="2" customWidth="1"/>
    <col min="4" max="4" width="14.42578125" style="2" customWidth="1"/>
    <col min="5" max="5" width="6.140625" style="2" customWidth="1"/>
    <col min="6" max="6" width="1" style="2" customWidth="1"/>
    <col min="7" max="7" width="4.7109375" style="2" customWidth="1"/>
    <col min="8" max="8" width="1" style="2" customWidth="1"/>
    <col min="9" max="9" width="4" style="2" customWidth="1"/>
    <col min="10" max="10" width="6.140625" style="2" customWidth="1"/>
    <col min="11" max="11" width="0.85546875" style="2" customWidth="1"/>
    <col min="12" max="12" width="5.42578125" style="2" customWidth="1"/>
    <col min="13" max="13" width="2.28515625" style="2" customWidth="1"/>
    <col min="14" max="14" width="1.140625" style="2" customWidth="1"/>
    <col min="15" max="15" width="2.28515625" style="2" customWidth="1"/>
    <col min="16" max="16" width="0.7109375" style="2" customWidth="1"/>
    <col min="17" max="17" width="1.140625" style="2" customWidth="1"/>
    <col min="18" max="18" width="0.140625" style="2" customWidth="1"/>
    <col min="19" max="19" width="4.5703125" style="2" customWidth="1"/>
    <col min="20" max="20" width="6.140625" style="2" customWidth="1"/>
    <col min="21" max="21" width="5.85546875" style="2" customWidth="1"/>
    <col min="22" max="22" width="0.85546875" style="2" customWidth="1"/>
    <col min="23" max="23" width="2.5703125" style="2" customWidth="1"/>
    <col min="24" max="24" width="3.5703125" style="2" customWidth="1"/>
    <col min="25" max="25" width="1.5703125" style="2" customWidth="1"/>
    <col min="26" max="26" width="0.5703125" style="2" customWidth="1"/>
    <col min="27" max="27" width="1.85546875" style="2" customWidth="1"/>
    <col min="28" max="28" width="6.28515625" style="2" customWidth="1"/>
    <col min="29" max="29" width="1.7109375" style="2" customWidth="1"/>
    <col min="30" max="30" width="4.140625" style="2" customWidth="1"/>
    <col min="31" max="31" width="1" style="2" customWidth="1"/>
    <col min="32" max="32" width="5.42578125" style="2" customWidth="1"/>
    <col min="33" max="33" width="2.5703125" style="2" customWidth="1"/>
    <col min="34" max="34" width="2" style="2" customWidth="1"/>
    <col min="35" max="35" width="1" style="2" customWidth="1"/>
    <col min="36" max="36" width="9" style="2" customWidth="1"/>
    <col min="37" max="37" width="2.140625" style="2" customWidth="1"/>
    <col min="38" max="38" width="0.85546875" style="2" customWidth="1"/>
    <col min="39" max="39" width="1.85546875" style="2" customWidth="1"/>
    <col min="40" max="40" width="1" style="2" customWidth="1"/>
    <col min="41" max="41" width="2.7109375" style="2" customWidth="1"/>
    <col min="42" max="42" width="4.42578125" style="2" customWidth="1"/>
    <col min="43" max="43" width="11" style="2" customWidth="1"/>
    <col min="44" max="44" width="1" style="2" customWidth="1"/>
    <col min="45" max="45" width="0.42578125" style="2" customWidth="1"/>
    <col min="46" max="16384" width="9.140625" style="2"/>
  </cols>
  <sheetData>
    <row r="1" spans="1:45" ht="9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95" customHeight="1" x14ac:dyDescent="0.2">
      <c r="A2" s="33"/>
      <c r="B2" s="37"/>
      <c r="C2" s="37"/>
      <c r="D2" s="57" t="s">
        <v>80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37"/>
      <c r="AO2" s="37"/>
      <c r="AP2" s="37"/>
      <c r="AQ2" s="37"/>
      <c r="AR2" s="37"/>
      <c r="AS2" s="37"/>
    </row>
    <row r="3" spans="1:45" ht="10.5" customHeight="1" x14ac:dyDescent="0.2">
      <c r="A3" s="33"/>
      <c r="B3" s="37"/>
      <c r="C3" s="37"/>
      <c r="D3" s="58" t="s">
        <v>81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70"/>
      <c r="AO3" s="70"/>
      <c r="AP3" s="70"/>
      <c r="AQ3" s="70"/>
      <c r="AR3" s="70"/>
      <c r="AS3" s="70"/>
    </row>
    <row r="4" spans="1:45" ht="10.5" customHeight="1" x14ac:dyDescent="0.2">
      <c r="A4" s="3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71"/>
      <c r="AO4" s="71"/>
      <c r="AP4" s="71"/>
      <c r="AQ4" s="71"/>
      <c r="AR4" s="71"/>
      <c r="AS4" s="71"/>
    </row>
    <row r="5" spans="1:45" ht="11.25" customHeight="1" x14ac:dyDescent="0.2">
      <c r="A5" s="3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70"/>
      <c r="AO5" s="70"/>
      <c r="AP5" s="70"/>
      <c r="AQ5" s="70"/>
      <c r="AR5" s="70"/>
      <c r="AS5" s="70"/>
    </row>
    <row r="6" spans="1:45" ht="8.25" customHeight="1" x14ac:dyDescent="0.2">
      <c r="A6" s="3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71"/>
      <c r="AO6" s="71"/>
      <c r="AP6" s="71"/>
      <c r="AQ6" s="71"/>
      <c r="AR6" s="71"/>
      <c r="AS6" s="71"/>
    </row>
    <row r="7" spans="1:45" ht="0.75" hidden="1" customHeight="1" x14ac:dyDescent="0.2">
      <c r="A7" s="23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71"/>
      <c r="AO7" s="71"/>
      <c r="AP7" s="71"/>
      <c r="AQ7" s="71"/>
      <c r="AR7" s="71"/>
      <c r="AS7" s="71"/>
    </row>
    <row r="8" spans="1:45" ht="3.75" hidden="1" customHeight="1" x14ac:dyDescent="0.2">
      <c r="A8" s="23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</row>
    <row r="9" spans="1:45" ht="1.5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</row>
    <row r="10" spans="1:45" ht="2.25" customHeight="1" x14ac:dyDescent="0.2">
      <c r="A10" s="2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45" ht="17.45" customHeight="1" x14ac:dyDescent="0.2">
      <c r="A11" s="35" t="s">
        <v>151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</row>
    <row r="12" spans="1:45" ht="14.45" customHeight="1" x14ac:dyDescent="0.2">
      <c r="A12" s="36"/>
      <c r="B12" s="36"/>
      <c r="C12" s="36"/>
      <c r="D12" s="36"/>
      <c r="E12" s="36"/>
      <c r="F12" s="1"/>
      <c r="G12" s="58"/>
      <c r="H12" s="58"/>
      <c r="I12" s="58"/>
      <c r="J12" s="58"/>
      <c r="K12" s="58"/>
      <c r="L12" s="58"/>
      <c r="M12" s="58"/>
      <c r="N12" s="58"/>
      <c r="O12" s="13"/>
      <c r="P12" s="1"/>
      <c r="Q12" s="1"/>
      <c r="R12" s="63"/>
      <c r="S12" s="63"/>
      <c r="T12" s="63"/>
      <c r="U12" s="63"/>
      <c r="V12" s="63"/>
      <c r="W12" s="63"/>
      <c r="X12" s="63"/>
      <c r="Y12" s="6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0.5" customHeight="1" x14ac:dyDescent="0.2">
      <c r="A13" s="58" t="s">
        <v>166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.5" customHeight="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ht="3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9.75" customHeight="1" x14ac:dyDescent="0.2">
      <c r="A16" s="40" t="s">
        <v>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61" t="s">
        <v>91</v>
      </c>
      <c r="O16" s="61"/>
      <c r="P16" s="61"/>
      <c r="Q16" s="61"/>
      <c r="R16" s="61"/>
      <c r="S16" s="61"/>
      <c r="T16" s="61"/>
      <c r="U16" s="61"/>
      <c r="V16" s="61"/>
      <c r="W16" s="61" t="s">
        <v>104</v>
      </c>
      <c r="X16" s="61"/>
      <c r="Y16" s="61"/>
      <c r="Z16" s="61"/>
      <c r="AA16" s="61"/>
      <c r="AB16" s="61"/>
      <c r="AC16" s="61"/>
      <c r="AD16" s="61"/>
      <c r="AE16" s="61"/>
      <c r="AF16" s="61" t="s">
        <v>120</v>
      </c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1"/>
    </row>
    <row r="17" spans="1:45" ht="9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 t="s">
        <v>98</v>
      </c>
      <c r="AG17" s="61"/>
      <c r="AH17" s="61"/>
      <c r="AI17" s="61"/>
      <c r="AJ17" s="61"/>
      <c r="AK17" s="61"/>
      <c r="AL17" s="61"/>
      <c r="AM17" s="61" t="s">
        <v>102</v>
      </c>
      <c r="AN17" s="61"/>
      <c r="AO17" s="61"/>
      <c r="AP17" s="61"/>
      <c r="AQ17" s="61"/>
      <c r="AR17" s="61"/>
      <c r="AS17" s="1"/>
    </row>
    <row r="18" spans="1:45" ht="1.5" customHeight="1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1"/>
    </row>
    <row r="19" spans="1:45" ht="9" customHeight="1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62"/>
      <c r="O19" s="62"/>
      <c r="P19" s="62"/>
      <c r="Q19" s="62"/>
      <c r="R19" s="62"/>
      <c r="S19" s="62"/>
      <c r="T19" s="62"/>
      <c r="U19" s="62"/>
      <c r="V19" s="62"/>
      <c r="W19" s="62" t="s">
        <v>105</v>
      </c>
      <c r="X19" s="62"/>
      <c r="Y19" s="62"/>
      <c r="Z19" s="62"/>
      <c r="AA19" s="62"/>
      <c r="AB19" s="62"/>
      <c r="AC19" s="62"/>
      <c r="AD19" s="62"/>
      <c r="AE19" s="62"/>
      <c r="AF19" s="62" t="s">
        <v>121</v>
      </c>
      <c r="AG19" s="62"/>
      <c r="AH19" s="62"/>
      <c r="AI19" s="62"/>
      <c r="AJ19" s="62"/>
      <c r="AK19" s="62"/>
      <c r="AL19" s="62"/>
      <c r="AM19" s="62" t="s">
        <v>132</v>
      </c>
      <c r="AN19" s="62"/>
      <c r="AO19" s="62"/>
      <c r="AP19" s="62"/>
      <c r="AQ19" s="62"/>
      <c r="AR19" s="62"/>
      <c r="AS19" s="1"/>
    </row>
    <row r="20" spans="1:45" ht="1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1"/>
    </row>
    <row r="21" spans="1:45" ht="2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1.25" customHeight="1" x14ac:dyDescent="0.2">
      <c r="A22" s="38" t="s">
        <v>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54">
        <f>N23+N26+N29+N32</f>
        <v>108629000</v>
      </c>
      <c r="O22" s="54"/>
      <c r="P22" s="54"/>
      <c r="Q22" s="54"/>
      <c r="R22" s="54"/>
      <c r="S22" s="54"/>
      <c r="T22" s="54"/>
      <c r="U22" s="54"/>
      <c r="V22" s="54"/>
      <c r="W22" s="54">
        <f>W23+W26+W29+W32</f>
        <v>108629000</v>
      </c>
      <c r="X22" s="54"/>
      <c r="Y22" s="54"/>
      <c r="Z22" s="54"/>
      <c r="AA22" s="54"/>
      <c r="AB22" s="54"/>
      <c r="AC22" s="54"/>
      <c r="AD22" s="54"/>
      <c r="AE22" s="54"/>
      <c r="AF22" s="54">
        <f>AF23+AF26+AF29+AF32</f>
        <v>49317250.770000003</v>
      </c>
      <c r="AG22" s="54"/>
      <c r="AH22" s="54"/>
      <c r="AI22" s="54"/>
      <c r="AJ22" s="54"/>
      <c r="AK22" s="54"/>
      <c r="AL22" s="54"/>
      <c r="AM22" s="54">
        <f>AF22/W22*100</f>
        <v>45.399709810455775</v>
      </c>
      <c r="AN22" s="54"/>
      <c r="AO22" s="54"/>
      <c r="AP22" s="54"/>
      <c r="AQ22" s="54"/>
      <c r="AR22" s="54"/>
      <c r="AS22" s="1"/>
    </row>
    <row r="23" spans="1:45" ht="11.25" customHeight="1" x14ac:dyDescent="0.2">
      <c r="A23" s="39" t="s">
        <v>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55">
        <f>N24+N25</f>
        <v>44560000</v>
      </c>
      <c r="O23" s="55"/>
      <c r="P23" s="55"/>
      <c r="Q23" s="55"/>
      <c r="R23" s="55"/>
      <c r="S23" s="55"/>
      <c r="T23" s="55"/>
      <c r="U23" s="55"/>
      <c r="V23" s="55"/>
      <c r="W23" s="55">
        <f>W24+W25</f>
        <v>44560000</v>
      </c>
      <c r="X23" s="55"/>
      <c r="Y23" s="55"/>
      <c r="Z23" s="55"/>
      <c r="AA23" s="55"/>
      <c r="AB23" s="55"/>
      <c r="AC23" s="55"/>
      <c r="AD23" s="55"/>
      <c r="AE23" s="55"/>
      <c r="AF23" s="55">
        <f>AF24+AF25</f>
        <v>21391219.960000001</v>
      </c>
      <c r="AG23" s="55"/>
      <c r="AH23" s="55"/>
      <c r="AI23" s="55"/>
      <c r="AJ23" s="55"/>
      <c r="AK23" s="55"/>
      <c r="AL23" s="55"/>
      <c r="AM23" s="69">
        <f t="shared" ref="AM23:AM32" si="0">AF23/W23*100</f>
        <v>48.005430789946139</v>
      </c>
      <c r="AN23" s="69"/>
      <c r="AO23" s="69"/>
      <c r="AP23" s="69"/>
      <c r="AQ23" s="69"/>
      <c r="AR23" s="69"/>
      <c r="AS23" s="1"/>
    </row>
    <row r="24" spans="1:45" ht="12.2" customHeight="1" x14ac:dyDescent="0.2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55">
        <v>37500000</v>
      </c>
      <c r="O24" s="55"/>
      <c r="P24" s="55"/>
      <c r="Q24" s="55"/>
      <c r="R24" s="55"/>
      <c r="S24" s="55"/>
      <c r="T24" s="55"/>
      <c r="U24" s="55"/>
      <c r="V24" s="55"/>
      <c r="W24" s="55">
        <v>37500000</v>
      </c>
      <c r="X24" s="55"/>
      <c r="Y24" s="55"/>
      <c r="Z24" s="55"/>
      <c r="AA24" s="55"/>
      <c r="AB24" s="55"/>
      <c r="AC24" s="55"/>
      <c r="AD24" s="55"/>
      <c r="AE24" s="55"/>
      <c r="AF24" s="55">
        <v>16513641.310000001</v>
      </c>
      <c r="AG24" s="55"/>
      <c r="AH24" s="55"/>
      <c r="AI24" s="55"/>
      <c r="AJ24" s="55"/>
      <c r="AK24" s="55"/>
      <c r="AL24" s="55"/>
      <c r="AM24" s="69">
        <f t="shared" si="0"/>
        <v>44.036376826666668</v>
      </c>
      <c r="AN24" s="69"/>
      <c r="AO24" s="69"/>
      <c r="AP24" s="69"/>
      <c r="AQ24" s="69"/>
      <c r="AR24" s="69"/>
      <c r="AS24" s="1"/>
    </row>
    <row r="25" spans="1:45" ht="11.25" customHeight="1" x14ac:dyDescent="0.2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5">
        <v>7060000</v>
      </c>
      <c r="O25" s="55"/>
      <c r="P25" s="55"/>
      <c r="Q25" s="55"/>
      <c r="R25" s="55"/>
      <c r="S25" s="55"/>
      <c r="T25" s="55"/>
      <c r="U25" s="55"/>
      <c r="V25" s="55"/>
      <c r="W25" s="55">
        <v>7060000</v>
      </c>
      <c r="X25" s="55"/>
      <c r="Y25" s="55"/>
      <c r="Z25" s="55"/>
      <c r="AA25" s="55"/>
      <c r="AB25" s="55"/>
      <c r="AC25" s="55"/>
      <c r="AD25" s="55"/>
      <c r="AE25" s="55"/>
      <c r="AF25" s="55">
        <v>4877578.6500000004</v>
      </c>
      <c r="AG25" s="55"/>
      <c r="AH25" s="55"/>
      <c r="AI25" s="55"/>
      <c r="AJ25" s="55"/>
      <c r="AK25" s="55"/>
      <c r="AL25" s="55"/>
      <c r="AM25" s="69">
        <f t="shared" si="0"/>
        <v>69.087516288951846</v>
      </c>
      <c r="AN25" s="69"/>
      <c r="AO25" s="69"/>
      <c r="AP25" s="69"/>
      <c r="AQ25" s="69"/>
      <c r="AR25" s="69"/>
      <c r="AS25" s="1"/>
    </row>
    <row r="26" spans="1:45" ht="11.25" customHeight="1" x14ac:dyDescent="0.2">
      <c r="A26" s="39" t="s">
        <v>11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5">
        <f>N27+N28</f>
        <v>12500000</v>
      </c>
      <c r="O26" s="55"/>
      <c r="P26" s="55"/>
      <c r="Q26" s="55"/>
      <c r="R26" s="55"/>
      <c r="S26" s="55"/>
      <c r="T26" s="55"/>
      <c r="U26" s="55"/>
      <c r="V26" s="55"/>
      <c r="W26" s="55">
        <f>W27+W28</f>
        <v>12500000</v>
      </c>
      <c r="X26" s="55"/>
      <c r="Y26" s="55"/>
      <c r="Z26" s="55"/>
      <c r="AA26" s="55"/>
      <c r="AB26" s="55"/>
      <c r="AC26" s="55"/>
      <c r="AD26" s="55"/>
      <c r="AE26" s="55"/>
      <c r="AF26" s="55">
        <f>AF27+AF28</f>
        <v>4643611.12</v>
      </c>
      <c r="AG26" s="55"/>
      <c r="AH26" s="55"/>
      <c r="AI26" s="55"/>
      <c r="AJ26" s="55"/>
      <c r="AK26" s="55"/>
      <c r="AL26" s="55"/>
      <c r="AM26" s="69">
        <f t="shared" si="0"/>
        <v>37.148888960000001</v>
      </c>
      <c r="AN26" s="69"/>
      <c r="AO26" s="69"/>
      <c r="AP26" s="69"/>
      <c r="AQ26" s="69"/>
      <c r="AR26" s="69"/>
      <c r="AS26" s="1"/>
    </row>
    <row r="27" spans="1:45" ht="12.2" customHeight="1" x14ac:dyDescent="0.2">
      <c r="A27" s="39" t="s">
        <v>12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5">
        <v>12500000</v>
      </c>
      <c r="O27" s="55"/>
      <c r="P27" s="55"/>
      <c r="Q27" s="55"/>
      <c r="R27" s="55"/>
      <c r="S27" s="55"/>
      <c r="T27" s="55"/>
      <c r="U27" s="55"/>
      <c r="V27" s="55"/>
      <c r="W27" s="55">
        <v>12500000</v>
      </c>
      <c r="X27" s="55"/>
      <c r="Y27" s="55"/>
      <c r="Z27" s="55"/>
      <c r="AA27" s="55"/>
      <c r="AB27" s="55"/>
      <c r="AC27" s="55"/>
      <c r="AD27" s="55"/>
      <c r="AE27" s="55"/>
      <c r="AF27" s="55">
        <v>4610415.84</v>
      </c>
      <c r="AG27" s="55"/>
      <c r="AH27" s="55"/>
      <c r="AI27" s="55"/>
      <c r="AJ27" s="55"/>
      <c r="AK27" s="55"/>
      <c r="AL27" s="55"/>
      <c r="AM27" s="69">
        <f t="shared" si="0"/>
        <v>36.883326719999999</v>
      </c>
      <c r="AN27" s="69"/>
      <c r="AO27" s="69"/>
      <c r="AP27" s="69"/>
      <c r="AQ27" s="69"/>
      <c r="AR27" s="69"/>
      <c r="AS27" s="1"/>
    </row>
    <row r="28" spans="1:45" ht="11.25" customHeight="1" x14ac:dyDescent="0.2">
      <c r="A28" s="39" t="s">
        <v>13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5">
        <v>0</v>
      </c>
      <c r="O28" s="55"/>
      <c r="P28" s="55"/>
      <c r="Q28" s="55"/>
      <c r="R28" s="55"/>
      <c r="S28" s="55"/>
      <c r="T28" s="55"/>
      <c r="U28" s="55"/>
      <c r="V28" s="55"/>
      <c r="W28" s="55">
        <v>0</v>
      </c>
      <c r="X28" s="55"/>
      <c r="Y28" s="55"/>
      <c r="Z28" s="55"/>
      <c r="AA28" s="55"/>
      <c r="AB28" s="55"/>
      <c r="AC28" s="55"/>
      <c r="AD28" s="55"/>
      <c r="AE28" s="55"/>
      <c r="AF28" s="55">
        <v>33195.279999999999</v>
      </c>
      <c r="AG28" s="55"/>
      <c r="AH28" s="55"/>
      <c r="AI28" s="55"/>
      <c r="AJ28" s="55"/>
      <c r="AK28" s="55"/>
      <c r="AL28" s="55"/>
      <c r="AM28" s="69">
        <v>0</v>
      </c>
      <c r="AN28" s="69"/>
      <c r="AO28" s="69"/>
      <c r="AP28" s="69"/>
      <c r="AQ28" s="69"/>
      <c r="AR28" s="69"/>
      <c r="AS28" s="1"/>
    </row>
    <row r="29" spans="1:45" ht="11.25" customHeight="1" x14ac:dyDescent="0.2">
      <c r="A29" s="39" t="s">
        <v>14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5">
        <f>N30+N31</f>
        <v>32769000</v>
      </c>
      <c r="O29" s="55"/>
      <c r="P29" s="55"/>
      <c r="Q29" s="55"/>
      <c r="R29" s="55"/>
      <c r="S29" s="55"/>
      <c r="T29" s="55"/>
      <c r="U29" s="55"/>
      <c r="V29" s="55"/>
      <c r="W29" s="55">
        <f>W30+W31</f>
        <v>32769000</v>
      </c>
      <c r="X29" s="55"/>
      <c r="Y29" s="55"/>
      <c r="Z29" s="55"/>
      <c r="AA29" s="55"/>
      <c r="AB29" s="55"/>
      <c r="AC29" s="55"/>
      <c r="AD29" s="55"/>
      <c r="AE29" s="55"/>
      <c r="AF29" s="55">
        <f>AF30+AF31</f>
        <v>15450413.99</v>
      </c>
      <c r="AG29" s="55"/>
      <c r="AH29" s="55"/>
      <c r="AI29" s="55"/>
      <c r="AJ29" s="55"/>
      <c r="AK29" s="55"/>
      <c r="AL29" s="55"/>
      <c r="AM29" s="69">
        <f t="shared" si="0"/>
        <v>47.149482712319575</v>
      </c>
      <c r="AN29" s="69"/>
      <c r="AO29" s="69"/>
      <c r="AP29" s="69"/>
      <c r="AQ29" s="69"/>
      <c r="AR29" s="69"/>
      <c r="AS29" s="1"/>
    </row>
    <row r="30" spans="1:45" ht="12.2" customHeight="1" x14ac:dyDescent="0.2">
      <c r="A30" s="39" t="s">
        <v>15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55">
        <v>31630000</v>
      </c>
      <c r="O30" s="55"/>
      <c r="P30" s="55"/>
      <c r="Q30" s="55"/>
      <c r="R30" s="55"/>
      <c r="S30" s="55"/>
      <c r="T30" s="55"/>
      <c r="U30" s="55"/>
      <c r="V30" s="55"/>
      <c r="W30" s="55">
        <v>31630000</v>
      </c>
      <c r="X30" s="55"/>
      <c r="Y30" s="55"/>
      <c r="Z30" s="55"/>
      <c r="AA30" s="55"/>
      <c r="AB30" s="55"/>
      <c r="AC30" s="55"/>
      <c r="AD30" s="55"/>
      <c r="AE30" s="55"/>
      <c r="AF30" s="55">
        <v>15122261.460000001</v>
      </c>
      <c r="AG30" s="55"/>
      <c r="AH30" s="55"/>
      <c r="AI30" s="55"/>
      <c r="AJ30" s="55"/>
      <c r="AK30" s="55"/>
      <c r="AL30" s="55"/>
      <c r="AM30" s="69">
        <f t="shared" si="0"/>
        <v>47.809868668985146</v>
      </c>
      <c r="AN30" s="69"/>
      <c r="AO30" s="69"/>
      <c r="AP30" s="69"/>
      <c r="AQ30" s="69"/>
      <c r="AR30" s="69"/>
      <c r="AS30" s="1"/>
    </row>
    <row r="31" spans="1:45" ht="11.25" customHeight="1" x14ac:dyDescent="0.2">
      <c r="A31" s="39" t="s">
        <v>16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55">
        <v>1139000</v>
      </c>
      <c r="O31" s="55"/>
      <c r="P31" s="55"/>
      <c r="Q31" s="55"/>
      <c r="R31" s="55"/>
      <c r="S31" s="55"/>
      <c r="T31" s="55"/>
      <c r="U31" s="55"/>
      <c r="V31" s="55"/>
      <c r="W31" s="55">
        <v>1139000</v>
      </c>
      <c r="X31" s="55"/>
      <c r="Y31" s="55"/>
      <c r="Z31" s="55"/>
      <c r="AA31" s="55"/>
      <c r="AB31" s="55"/>
      <c r="AC31" s="55"/>
      <c r="AD31" s="55"/>
      <c r="AE31" s="55"/>
      <c r="AF31" s="55">
        <v>328152.53000000003</v>
      </c>
      <c r="AG31" s="55"/>
      <c r="AH31" s="55"/>
      <c r="AI31" s="55"/>
      <c r="AJ31" s="55"/>
      <c r="AK31" s="55"/>
      <c r="AL31" s="55"/>
      <c r="AM31" s="69">
        <f t="shared" si="0"/>
        <v>28.810582089552238</v>
      </c>
      <c r="AN31" s="69"/>
      <c r="AO31" s="69"/>
      <c r="AP31" s="69"/>
      <c r="AQ31" s="69"/>
      <c r="AR31" s="69"/>
      <c r="AS31" s="1"/>
    </row>
    <row r="32" spans="1:45" s="30" customFormat="1" ht="12.2" customHeight="1" x14ac:dyDescent="0.2">
      <c r="A32" s="39" t="s">
        <v>17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55">
        <v>18800000</v>
      </c>
      <c r="O32" s="55"/>
      <c r="P32" s="55"/>
      <c r="Q32" s="55"/>
      <c r="R32" s="55"/>
      <c r="S32" s="55"/>
      <c r="T32" s="55"/>
      <c r="U32" s="55"/>
      <c r="V32" s="55"/>
      <c r="W32" s="55">
        <v>18800000</v>
      </c>
      <c r="X32" s="55"/>
      <c r="Y32" s="55"/>
      <c r="Z32" s="55"/>
      <c r="AA32" s="55"/>
      <c r="AB32" s="55"/>
      <c r="AC32" s="55"/>
      <c r="AD32" s="55"/>
      <c r="AE32" s="55"/>
      <c r="AF32" s="68">
        <v>7832005.7000000002</v>
      </c>
      <c r="AG32" s="68"/>
      <c r="AH32" s="68"/>
      <c r="AI32" s="68"/>
      <c r="AJ32" s="68"/>
      <c r="AK32" s="68"/>
      <c r="AL32" s="68"/>
      <c r="AM32" s="55">
        <f t="shared" si="0"/>
        <v>41.659604787234045</v>
      </c>
      <c r="AN32" s="55"/>
      <c r="AO32" s="55"/>
      <c r="AP32" s="55"/>
      <c r="AQ32" s="55"/>
      <c r="AR32" s="55"/>
      <c r="AS32" s="1"/>
    </row>
    <row r="33" spans="1:45" ht="8.2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1.25" customHeight="1" x14ac:dyDescent="0.2">
      <c r="A34" s="38" t="s">
        <v>18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54">
        <f>SUM(N35:V39)+N40</f>
        <v>157065000</v>
      </c>
      <c r="O34" s="54"/>
      <c r="P34" s="54"/>
      <c r="Q34" s="54"/>
      <c r="R34" s="54"/>
      <c r="S34" s="54"/>
      <c r="T34" s="54"/>
      <c r="U34" s="54"/>
      <c r="V34" s="54"/>
      <c r="W34" s="54">
        <f>SUM(W35:AE39)+W40</f>
        <v>157065000</v>
      </c>
      <c r="X34" s="54"/>
      <c r="Y34" s="54"/>
      <c r="Z34" s="54"/>
      <c r="AA34" s="54"/>
      <c r="AB34" s="54"/>
      <c r="AC34" s="54"/>
      <c r="AD34" s="54"/>
      <c r="AE34" s="54"/>
      <c r="AF34" s="54">
        <f>SUM(AF35:AL39)+AF40</f>
        <v>97269925.840000004</v>
      </c>
      <c r="AG34" s="54"/>
      <c r="AH34" s="54"/>
      <c r="AI34" s="54"/>
      <c r="AJ34" s="54"/>
      <c r="AK34" s="54"/>
      <c r="AL34" s="54"/>
      <c r="AM34" s="54">
        <f>AF34/W34*100</f>
        <v>61.929727081144748</v>
      </c>
      <c r="AN34" s="54"/>
      <c r="AO34" s="54"/>
      <c r="AP34" s="54"/>
      <c r="AQ34" s="54"/>
      <c r="AR34" s="54"/>
      <c r="AS34" s="1"/>
    </row>
    <row r="35" spans="1:45" ht="12.2" customHeight="1" x14ac:dyDescent="0.2">
      <c r="A35" s="39" t="s">
        <v>19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55">
        <v>55000000</v>
      </c>
      <c r="O35" s="55"/>
      <c r="P35" s="55"/>
      <c r="Q35" s="55"/>
      <c r="R35" s="55"/>
      <c r="S35" s="55"/>
      <c r="T35" s="55"/>
      <c r="U35" s="55"/>
      <c r="V35" s="55"/>
      <c r="W35" s="55">
        <v>55000000</v>
      </c>
      <c r="X35" s="55"/>
      <c r="Y35" s="55"/>
      <c r="Z35" s="55"/>
      <c r="AA35" s="55"/>
      <c r="AB35" s="55"/>
      <c r="AC35" s="55"/>
      <c r="AD35" s="55"/>
      <c r="AE35" s="55"/>
      <c r="AF35" s="55">
        <v>34305911.770000003</v>
      </c>
      <c r="AG35" s="55"/>
      <c r="AH35" s="55"/>
      <c r="AI35" s="55"/>
      <c r="AJ35" s="55"/>
      <c r="AK35" s="55"/>
      <c r="AL35" s="55"/>
      <c r="AM35" s="69">
        <f t="shared" ref="AM35:AM39" si="1">AF35/W35*100</f>
        <v>62.374385036363641</v>
      </c>
      <c r="AN35" s="69"/>
      <c r="AO35" s="69"/>
      <c r="AP35" s="69"/>
      <c r="AQ35" s="69"/>
      <c r="AR35" s="69"/>
      <c r="AS35" s="1"/>
    </row>
    <row r="36" spans="1:45" ht="11.25" customHeight="1" x14ac:dyDescent="0.2">
      <c r="A36" s="39" t="s">
        <v>20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55">
        <v>305000</v>
      </c>
      <c r="O36" s="55"/>
      <c r="P36" s="55"/>
      <c r="Q36" s="55"/>
      <c r="R36" s="55"/>
      <c r="S36" s="55"/>
      <c r="T36" s="55"/>
      <c r="U36" s="55"/>
      <c r="V36" s="55"/>
      <c r="W36" s="55">
        <v>305000</v>
      </c>
      <c r="X36" s="55"/>
      <c r="Y36" s="55"/>
      <c r="Z36" s="55"/>
      <c r="AA36" s="55"/>
      <c r="AB36" s="55"/>
      <c r="AC36" s="55"/>
      <c r="AD36" s="55"/>
      <c r="AE36" s="55"/>
      <c r="AF36" s="55">
        <v>23640.54</v>
      </c>
      <c r="AG36" s="55"/>
      <c r="AH36" s="55"/>
      <c r="AI36" s="55"/>
      <c r="AJ36" s="55"/>
      <c r="AK36" s="55"/>
      <c r="AL36" s="55"/>
      <c r="AM36" s="69">
        <f t="shared" si="1"/>
        <v>7.7509967213114761</v>
      </c>
      <c r="AN36" s="69"/>
      <c r="AO36" s="69"/>
      <c r="AP36" s="69"/>
      <c r="AQ36" s="69"/>
      <c r="AR36" s="69"/>
      <c r="AS36" s="1"/>
    </row>
    <row r="37" spans="1:45" ht="11.25" customHeight="1" x14ac:dyDescent="0.2">
      <c r="A37" s="39" t="s">
        <v>21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55">
        <v>23000000</v>
      </c>
      <c r="O37" s="55"/>
      <c r="P37" s="55"/>
      <c r="Q37" s="55"/>
      <c r="R37" s="55"/>
      <c r="S37" s="55"/>
      <c r="T37" s="55"/>
      <c r="U37" s="55"/>
      <c r="V37" s="55"/>
      <c r="W37" s="55">
        <v>23000000</v>
      </c>
      <c r="X37" s="55"/>
      <c r="Y37" s="55"/>
      <c r="Z37" s="55"/>
      <c r="AA37" s="55"/>
      <c r="AB37" s="55"/>
      <c r="AC37" s="55"/>
      <c r="AD37" s="55"/>
      <c r="AE37" s="55"/>
      <c r="AF37" s="55">
        <v>21243333.809999999</v>
      </c>
      <c r="AG37" s="55"/>
      <c r="AH37" s="55"/>
      <c r="AI37" s="55"/>
      <c r="AJ37" s="55"/>
      <c r="AK37" s="55"/>
      <c r="AL37" s="55"/>
      <c r="AM37" s="69">
        <f t="shared" si="1"/>
        <v>92.362320913043476</v>
      </c>
      <c r="AN37" s="69"/>
      <c r="AO37" s="69"/>
      <c r="AP37" s="69"/>
      <c r="AQ37" s="69"/>
      <c r="AR37" s="69"/>
      <c r="AS37" s="1"/>
    </row>
    <row r="38" spans="1:45" ht="12.2" customHeight="1" x14ac:dyDescent="0.2">
      <c r="A38" s="39" t="s">
        <v>22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55">
        <v>78200000</v>
      </c>
      <c r="O38" s="55"/>
      <c r="P38" s="55"/>
      <c r="Q38" s="55"/>
      <c r="R38" s="55"/>
      <c r="S38" s="55"/>
      <c r="T38" s="55"/>
      <c r="U38" s="55"/>
      <c r="V38" s="55"/>
      <c r="W38" s="55">
        <v>78200000</v>
      </c>
      <c r="X38" s="55"/>
      <c r="Y38" s="55"/>
      <c r="Z38" s="55"/>
      <c r="AA38" s="55"/>
      <c r="AB38" s="55"/>
      <c r="AC38" s="55"/>
      <c r="AD38" s="55"/>
      <c r="AE38" s="55"/>
      <c r="AF38" s="55">
        <v>41425146.560000002</v>
      </c>
      <c r="AG38" s="55"/>
      <c r="AH38" s="55"/>
      <c r="AI38" s="55"/>
      <c r="AJ38" s="55"/>
      <c r="AK38" s="55"/>
      <c r="AL38" s="55"/>
      <c r="AM38" s="69">
        <f t="shared" si="1"/>
        <v>52.973333196930952</v>
      </c>
      <c r="AN38" s="69"/>
      <c r="AO38" s="69"/>
      <c r="AP38" s="69"/>
      <c r="AQ38" s="69"/>
      <c r="AR38" s="69"/>
      <c r="AS38" s="1"/>
    </row>
    <row r="39" spans="1:45" ht="11.25" customHeight="1" x14ac:dyDescent="0.2">
      <c r="A39" s="39" t="s">
        <v>23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55">
        <v>560000</v>
      </c>
      <c r="O39" s="55"/>
      <c r="P39" s="55"/>
      <c r="Q39" s="55"/>
      <c r="R39" s="55"/>
      <c r="S39" s="55"/>
      <c r="T39" s="55"/>
      <c r="U39" s="55"/>
      <c r="V39" s="55"/>
      <c r="W39" s="55">
        <v>560000</v>
      </c>
      <c r="X39" s="55"/>
      <c r="Y39" s="55"/>
      <c r="Z39" s="55"/>
      <c r="AA39" s="55"/>
      <c r="AB39" s="55"/>
      <c r="AC39" s="55"/>
      <c r="AD39" s="55"/>
      <c r="AE39" s="55"/>
      <c r="AF39" s="55">
        <v>271893.15999999997</v>
      </c>
      <c r="AG39" s="55"/>
      <c r="AH39" s="55"/>
      <c r="AI39" s="55"/>
      <c r="AJ39" s="55"/>
      <c r="AK39" s="55"/>
      <c r="AL39" s="55"/>
      <c r="AM39" s="69">
        <f t="shared" si="1"/>
        <v>48.552349999999997</v>
      </c>
      <c r="AN39" s="69"/>
      <c r="AO39" s="69"/>
      <c r="AP39" s="69"/>
      <c r="AQ39" s="69"/>
      <c r="AR39" s="69"/>
      <c r="AS39" s="1"/>
    </row>
    <row r="40" spans="1:45" ht="12.2" customHeight="1" x14ac:dyDescent="0.2">
      <c r="A40" s="38" t="s">
        <v>24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54">
        <f>N42+N43</f>
        <v>0</v>
      </c>
      <c r="O40" s="54"/>
      <c r="P40" s="54"/>
      <c r="Q40" s="54"/>
      <c r="R40" s="54"/>
      <c r="S40" s="54"/>
      <c r="T40" s="54"/>
      <c r="U40" s="54"/>
      <c r="V40" s="54"/>
      <c r="W40" s="54">
        <f>W42+W43</f>
        <v>0</v>
      </c>
      <c r="X40" s="54"/>
      <c r="Y40" s="54"/>
      <c r="Z40" s="54"/>
      <c r="AA40" s="54"/>
      <c r="AB40" s="54"/>
      <c r="AC40" s="54"/>
      <c r="AD40" s="54"/>
      <c r="AE40" s="54"/>
      <c r="AF40" s="54">
        <f>AF42+AF43</f>
        <v>0</v>
      </c>
      <c r="AG40" s="54"/>
      <c r="AH40" s="54"/>
      <c r="AI40" s="54"/>
      <c r="AJ40" s="54"/>
      <c r="AK40" s="54"/>
      <c r="AL40" s="54"/>
      <c r="AM40" s="54">
        <v>0</v>
      </c>
      <c r="AN40" s="54"/>
      <c r="AO40" s="54"/>
      <c r="AP40" s="54"/>
      <c r="AQ40" s="54"/>
      <c r="AR40" s="54"/>
      <c r="AS40" s="1"/>
    </row>
    <row r="41" spans="1:45" ht="8.25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1.25" customHeight="1" x14ac:dyDescent="0.2">
      <c r="A42" s="39" t="s">
        <v>25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55">
        <v>0</v>
      </c>
      <c r="O42" s="55"/>
      <c r="P42" s="55"/>
      <c r="Q42" s="55"/>
      <c r="R42" s="55"/>
      <c r="S42" s="55"/>
      <c r="T42" s="55"/>
      <c r="U42" s="55"/>
      <c r="V42" s="55"/>
      <c r="W42" s="55">
        <v>0</v>
      </c>
      <c r="X42" s="55"/>
      <c r="Y42" s="55"/>
      <c r="Z42" s="55"/>
      <c r="AA42" s="55"/>
      <c r="AB42" s="55"/>
      <c r="AC42" s="55"/>
      <c r="AD42" s="55"/>
      <c r="AE42" s="55"/>
      <c r="AF42" s="55">
        <v>0</v>
      </c>
      <c r="AG42" s="55"/>
      <c r="AH42" s="55"/>
      <c r="AI42" s="55"/>
      <c r="AJ42" s="55"/>
      <c r="AK42" s="55"/>
      <c r="AL42" s="55"/>
      <c r="AM42" s="55">
        <v>0</v>
      </c>
      <c r="AN42" s="55"/>
      <c r="AO42" s="55"/>
      <c r="AP42" s="55"/>
      <c r="AQ42" s="55"/>
      <c r="AR42" s="55"/>
      <c r="AS42" s="1"/>
    </row>
    <row r="43" spans="1:45" ht="12.2" customHeight="1" x14ac:dyDescent="0.2">
      <c r="A43" s="39" t="s">
        <v>158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55">
        <v>0</v>
      </c>
      <c r="O43" s="55"/>
      <c r="P43" s="55"/>
      <c r="Q43" s="55"/>
      <c r="R43" s="55"/>
      <c r="S43" s="55"/>
      <c r="T43" s="55"/>
      <c r="U43" s="55"/>
      <c r="V43" s="55"/>
      <c r="W43" s="55">
        <v>0</v>
      </c>
      <c r="X43" s="55"/>
      <c r="Y43" s="55"/>
      <c r="Z43" s="55"/>
      <c r="AA43" s="55"/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/>
      <c r="AL43" s="55"/>
      <c r="AM43" s="55">
        <v>0</v>
      </c>
      <c r="AN43" s="55"/>
      <c r="AO43" s="55"/>
      <c r="AP43" s="55"/>
      <c r="AQ43" s="55"/>
      <c r="AR43" s="55"/>
      <c r="AS43" s="1"/>
    </row>
    <row r="44" spans="1:45" ht="11.25" customHeight="1" x14ac:dyDescent="0.2">
      <c r="A44" s="38" t="s">
        <v>26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54">
        <f>N22+N34</f>
        <v>265694000</v>
      </c>
      <c r="O44" s="54"/>
      <c r="P44" s="54"/>
      <c r="Q44" s="54"/>
      <c r="R44" s="54"/>
      <c r="S44" s="54"/>
      <c r="T44" s="54"/>
      <c r="U44" s="54"/>
      <c r="V44" s="54"/>
      <c r="W44" s="54">
        <f>W22+W34</f>
        <v>265694000</v>
      </c>
      <c r="X44" s="54"/>
      <c r="Y44" s="54"/>
      <c r="Z44" s="54"/>
      <c r="AA44" s="54"/>
      <c r="AB44" s="54"/>
      <c r="AC44" s="54"/>
      <c r="AD44" s="54"/>
      <c r="AE44" s="54"/>
      <c r="AF44" s="54">
        <f>AF22+AF34</f>
        <v>146587176.61000001</v>
      </c>
      <c r="AG44" s="54"/>
      <c r="AH44" s="54"/>
      <c r="AI44" s="54"/>
      <c r="AJ44" s="54"/>
      <c r="AK44" s="54"/>
      <c r="AL44" s="54"/>
      <c r="AM44" s="73">
        <f t="shared" ref="AM44" si="2">AF44/W44*100</f>
        <v>55.171429016086179</v>
      </c>
      <c r="AN44" s="73"/>
      <c r="AO44" s="73"/>
      <c r="AP44" s="73"/>
      <c r="AQ44" s="73"/>
      <c r="AR44" s="73"/>
      <c r="AS44" s="1"/>
    </row>
    <row r="45" spans="1:45" ht="9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6.7" customHeight="1" x14ac:dyDescent="0.2">
      <c r="A47" s="51" t="s">
        <v>27</v>
      </c>
      <c r="B47" s="51"/>
      <c r="C47" s="51"/>
      <c r="D47" s="51"/>
      <c r="E47" s="51"/>
      <c r="F47" s="51"/>
      <c r="G47" s="51"/>
      <c r="H47" s="51"/>
      <c r="I47" s="51"/>
      <c r="J47" s="59" t="s">
        <v>86</v>
      </c>
      <c r="K47" s="59"/>
      <c r="L47" s="59"/>
      <c r="M47" s="49" t="s">
        <v>89</v>
      </c>
      <c r="N47" s="49"/>
      <c r="O47" s="49"/>
      <c r="P47" s="49"/>
      <c r="Q47" s="49"/>
      <c r="R47" s="49"/>
      <c r="S47" s="49"/>
      <c r="T47" s="49" t="s">
        <v>97</v>
      </c>
      <c r="U47" s="49"/>
      <c r="V47" s="49"/>
      <c r="W47" s="49"/>
      <c r="X47" s="49"/>
      <c r="Y47" s="49"/>
      <c r="Z47" s="49"/>
      <c r="AA47" s="49"/>
      <c r="AB47" s="49" t="s">
        <v>112</v>
      </c>
      <c r="AC47" s="49"/>
      <c r="AD47" s="49"/>
      <c r="AE47" s="49"/>
      <c r="AF47" s="49"/>
      <c r="AG47" s="49"/>
      <c r="AH47" s="49"/>
      <c r="AI47" s="49" t="s">
        <v>124</v>
      </c>
      <c r="AJ47" s="49"/>
      <c r="AK47" s="49"/>
      <c r="AL47" s="49"/>
      <c r="AM47" s="49"/>
      <c r="AN47" s="49"/>
      <c r="AO47" s="49"/>
      <c r="AP47" s="49"/>
      <c r="AQ47" s="59" t="s">
        <v>136</v>
      </c>
      <c r="AR47" s="59"/>
      <c r="AS47" s="1"/>
    </row>
    <row r="48" spans="1:45" ht="10.5" customHeight="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9"/>
      <c r="K48" s="59"/>
      <c r="L48" s="59"/>
      <c r="M48" s="49"/>
      <c r="N48" s="49"/>
      <c r="O48" s="49"/>
      <c r="P48" s="49"/>
      <c r="Q48" s="49"/>
      <c r="R48" s="49"/>
      <c r="S48" s="49"/>
      <c r="T48" s="49" t="s">
        <v>98</v>
      </c>
      <c r="U48" s="49"/>
      <c r="V48" s="49" t="s">
        <v>102</v>
      </c>
      <c r="W48" s="49"/>
      <c r="X48" s="49"/>
      <c r="Y48" s="49"/>
      <c r="Z48" s="49"/>
      <c r="AA48" s="49"/>
      <c r="AB48" s="49" t="s">
        <v>98</v>
      </c>
      <c r="AC48" s="49"/>
      <c r="AD48" s="49"/>
      <c r="AE48" s="49" t="s">
        <v>102</v>
      </c>
      <c r="AF48" s="49"/>
      <c r="AG48" s="49"/>
      <c r="AH48" s="49"/>
      <c r="AI48" s="49" t="s">
        <v>98</v>
      </c>
      <c r="AJ48" s="49"/>
      <c r="AK48" s="49"/>
      <c r="AL48" s="49" t="s">
        <v>102</v>
      </c>
      <c r="AM48" s="49"/>
      <c r="AN48" s="49"/>
      <c r="AO48" s="49"/>
      <c r="AP48" s="49"/>
      <c r="AQ48" s="59"/>
      <c r="AR48" s="59"/>
      <c r="AS48" s="1"/>
    </row>
    <row r="49" spans="1:45" ht="9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9"/>
      <c r="K49" s="59"/>
      <c r="L49" s="59"/>
      <c r="M49" s="50" t="s">
        <v>90</v>
      </c>
      <c r="N49" s="50"/>
      <c r="O49" s="50"/>
      <c r="P49" s="50"/>
      <c r="Q49" s="50"/>
      <c r="R49" s="50"/>
      <c r="S49" s="50"/>
      <c r="T49" s="50" t="s">
        <v>99</v>
      </c>
      <c r="U49" s="50"/>
      <c r="V49" s="50" t="s">
        <v>103</v>
      </c>
      <c r="W49" s="50"/>
      <c r="X49" s="50"/>
      <c r="Y49" s="50"/>
      <c r="Z49" s="50"/>
      <c r="AA49" s="50"/>
      <c r="AB49" s="50" t="s">
        <v>113</v>
      </c>
      <c r="AC49" s="50"/>
      <c r="AD49" s="50"/>
      <c r="AE49" s="50" t="s">
        <v>119</v>
      </c>
      <c r="AF49" s="50"/>
      <c r="AG49" s="50"/>
      <c r="AH49" s="50"/>
      <c r="AI49" s="50" t="s">
        <v>125</v>
      </c>
      <c r="AJ49" s="50"/>
      <c r="AK49" s="50"/>
      <c r="AL49" s="50" t="s">
        <v>131</v>
      </c>
      <c r="AM49" s="50"/>
      <c r="AN49" s="50"/>
      <c r="AO49" s="50"/>
      <c r="AP49" s="50"/>
      <c r="AQ49" s="49"/>
      <c r="AR49" s="49"/>
      <c r="AS49" s="1"/>
    </row>
    <row r="50" spans="1:45" ht="11.25" customHeight="1" x14ac:dyDescent="0.2">
      <c r="A50" s="32" t="s">
        <v>28</v>
      </c>
      <c r="B50" s="32"/>
      <c r="C50" s="32"/>
      <c r="D50" s="32"/>
      <c r="E50" s="32"/>
      <c r="F50" s="32"/>
      <c r="G50" s="32"/>
      <c r="H50" s="32"/>
      <c r="I50" s="32"/>
      <c r="J50" s="52">
        <f>J51+J52</f>
        <v>19829950.719999999</v>
      </c>
      <c r="K50" s="52"/>
      <c r="L50" s="52"/>
      <c r="M50" s="53">
        <f>M51+M52</f>
        <v>25469506.080000002</v>
      </c>
      <c r="N50" s="53"/>
      <c r="O50" s="53"/>
      <c r="P50" s="53"/>
      <c r="Q50" s="53"/>
      <c r="R50" s="53"/>
      <c r="S50" s="53"/>
      <c r="T50" s="53">
        <f>T51+T52</f>
        <v>23276814.129999999</v>
      </c>
      <c r="U50" s="53"/>
      <c r="V50" s="53">
        <f>T50/M50*100</f>
        <v>91.390912948556078</v>
      </c>
      <c r="W50" s="53"/>
      <c r="X50" s="53"/>
      <c r="Y50" s="53"/>
      <c r="Z50" s="53"/>
      <c r="AA50" s="53"/>
      <c r="AB50" s="53">
        <f>AB51+AB52</f>
        <v>9925510.7699999977</v>
      </c>
      <c r="AC50" s="53"/>
      <c r="AD50" s="53"/>
      <c r="AE50" s="53">
        <f>AB50/M50*100</f>
        <v>38.970173739623604</v>
      </c>
      <c r="AF50" s="53"/>
      <c r="AG50" s="53"/>
      <c r="AH50" s="53"/>
      <c r="AI50" s="53">
        <f>AI51+AI52</f>
        <v>9304842.1500000004</v>
      </c>
      <c r="AJ50" s="53"/>
      <c r="AK50" s="53"/>
      <c r="AL50" s="53">
        <f>AI50/M50*100</f>
        <v>36.533264998439265</v>
      </c>
      <c r="AM50" s="53"/>
      <c r="AN50" s="53"/>
      <c r="AO50" s="53"/>
      <c r="AP50" s="53"/>
      <c r="AQ50" s="53">
        <f>T50-AB50</f>
        <v>13351303.360000001</v>
      </c>
      <c r="AR50" s="53"/>
      <c r="AS50" s="1"/>
    </row>
    <row r="51" spans="1:45" ht="11.25" customHeight="1" x14ac:dyDescent="0.2">
      <c r="A51" s="31" t="s">
        <v>29</v>
      </c>
      <c r="B51" s="31"/>
      <c r="C51" s="31"/>
      <c r="D51" s="31"/>
      <c r="E51" s="31"/>
      <c r="F51" s="31"/>
      <c r="G51" s="31"/>
      <c r="H51" s="31"/>
      <c r="I51" s="31"/>
      <c r="J51" s="41">
        <v>19717950.719999999</v>
      </c>
      <c r="K51" s="41"/>
      <c r="L51" s="41"/>
      <c r="M51" s="41">
        <v>25290586.080000002</v>
      </c>
      <c r="N51" s="41"/>
      <c r="O51" s="41"/>
      <c r="P51" s="41"/>
      <c r="Q51" s="41"/>
      <c r="R51" s="41"/>
      <c r="S51" s="41"/>
      <c r="T51" s="41">
        <v>23244754.129999999</v>
      </c>
      <c r="U51" s="41"/>
      <c r="V51" s="41">
        <f>T51/M51*100</f>
        <v>91.91069774528529</v>
      </c>
      <c r="W51" s="41"/>
      <c r="X51" s="41"/>
      <c r="Y51" s="41"/>
      <c r="Z51" s="41"/>
      <c r="AA51" s="41"/>
      <c r="AB51" s="41">
        <v>9925510.7699999977</v>
      </c>
      <c r="AC51" s="41"/>
      <c r="AD51" s="41"/>
      <c r="AE51" s="41">
        <f>AB51/M51*100</f>
        <v>39.245870928428857</v>
      </c>
      <c r="AF51" s="41"/>
      <c r="AG51" s="41"/>
      <c r="AH51" s="41"/>
      <c r="AI51" s="41">
        <v>9304842.1500000004</v>
      </c>
      <c r="AJ51" s="41"/>
      <c r="AK51" s="41"/>
      <c r="AL51" s="41">
        <f>AI51/M51*100</f>
        <v>36.791722107849232</v>
      </c>
      <c r="AM51" s="41"/>
      <c r="AN51" s="41"/>
      <c r="AO51" s="41"/>
      <c r="AP51" s="41"/>
      <c r="AQ51" s="41">
        <f t="shared" ref="AQ51:AQ71" si="3">T51-AB51</f>
        <v>13319243.360000001</v>
      </c>
      <c r="AR51" s="41"/>
      <c r="AS51" s="1"/>
    </row>
    <row r="52" spans="1:45" ht="12.2" customHeight="1" x14ac:dyDescent="0.2">
      <c r="A52" s="31" t="s">
        <v>30</v>
      </c>
      <c r="B52" s="31"/>
      <c r="C52" s="31"/>
      <c r="D52" s="31"/>
      <c r="E52" s="31"/>
      <c r="F52" s="31"/>
      <c r="G52" s="31"/>
      <c r="H52" s="31"/>
      <c r="I52" s="31"/>
      <c r="J52" s="41">
        <v>112000</v>
      </c>
      <c r="K52" s="41"/>
      <c r="L52" s="41"/>
      <c r="M52" s="41">
        <v>178920</v>
      </c>
      <c r="N52" s="41"/>
      <c r="O52" s="41"/>
      <c r="P52" s="41"/>
      <c r="Q52" s="41"/>
      <c r="R52" s="41"/>
      <c r="S52" s="41"/>
      <c r="T52" s="41">
        <v>32060</v>
      </c>
      <c r="U52" s="41"/>
      <c r="V52" s="41">
        <v>0</v>
      </c>
      <c r="W52" s="41"/>
      <c r="X52" s="41"/>
      <c r="Y52" s="41"/>
      <c r="Z52" s="41"/>
      <c r="AA52" s="41"/>
      <c r="AB52" s="41">
        <v>0</v>
      </c>
      <c r="AC52" s="41"/>
      <c r="AD52" s="41"/>
      <c r="AE52" s="41">
        <v>0</v>
      </c>
      <c r="AF52" s="41"/>
      <c r="AG52" s="41"/>
      <c r="AH52" s="41"/>
      <c r="AI52" s="41">
        <v>0</v>
      </c>
      <c r="AJ52" s="41"/>
      <c r="AK52" s="41"/>
      <c r="AL52" s="41">
        <v>0</v>
      </c>
      <c r="AM52" s="41"/>
      <c r="AN52" s="41"/>
      <c r="AO52" s="41"/>
      <c r="AP52" s="41"/>
      <c r="AQ52" s="41">
        <f t="shared" si="3"/>
        <v>32060</v>
      </c>
      <c r="AR52" s="41"/>
      <c r="AS52" s="1"/>
    </row>
    <row r="53" spans="1:45" ht="11.25" customHeight="1" x14ac:dyDescent="0.2">
      <c r="A53" s="32" t="s">
        <v>31</v>
      </c>
      <c r="B53" s="32"/>
      <c r="C53" s="32"/>
      <c r="D53" s="32"/>
      <c r="E53" s="32"/>
      <c r="F53" s="32"/>
      <c r="G53" s="32"/>
      <c r="H53" s="32"/>
      <c r="I53" s="32"/>
      <c r="J53" s="52">
        <f>J54+J55</f>
        <v>38069186.799999997</v>
      </c>
      <c r="K53" s="52"/>
      <c r="L53" s="52"/>
      <c r="M53" s="52">
        <f>M54+M55</f>
        <v>53146769.550000004</v>
      </c>
      <c r="N53" s="52"/>
      <c r="O53" s="52"/>
      <c r="P53" s="52"/>
      <c r="Q53" s="52"/>
      <c r="R53" s="52"/>
      <c r="S53" s="52"/>
      <c r="T53" s="52">
        <f>T54+T55</f>
        <v>46099530.129999995</v>
      </c>
      <c r="U53" s="52"/>
      <c r="V53" s="52">
        <f t="shared" ref="V53:V71" si="4">T53/M53*100</f>
        <v>86.740041813134042</v>
      </c>
      <c r="W53" s="52"/>
      <c r="X53" s="52"/>
      <c r="Y53" s="52"/>
      <c r="Z53" s="52"/>
      <c r="AA53" s="52"/>
      <c r="AB53" s="52">
        <f>AB54+AB55</f>
        <v>22038373.61999999</v>
      </c>
      <c r="AC53" s="52"/>
      <c r="AD53" s="52"/>
      <c r="AE53" s="52">
        <f>AB53/M53*100</f>
        <v>41.467005062775236</v>
      </c>
      <c r="AF53" s="52"/>
      <c r="AG53" s="52"/>
      <c r="AH53" s="52"/>
      <c r="AI53" s="52">
        <f>AI54+AI55</f>
        <v>21775407.429999996</v>
      </c>
      <c r="AJ53" s="52"/>
      <c r="AK53" s="52"/>
      <c r="AL53" s="52">
        <f>AI53/M53*100</f>
        <v>40.972212637522375</v>
      </c>
      <c r="AM53" s="52"/>
      <c r="AN53" s="52"/>
      <c r="AO53" s="52"/>
      <c r="AP53" s="52"/>
      <c r="AQ53" s="52">
        <f t="shared" si="3"/>
        <v>24061156.510000005</v>
      </c>
      <c r="AR53" s="52"/>
      <c r="AS53" s="1"/>
    </row>
    <row r="54" spans="1:45" ht="11.25" customHeight="1" x14ac:dyDescent="0.2">
      <c r="A54" s="31" t="s">
        <v>29</v>
      </c>
      <c r="B54" s="31"/>
      <c r="C54" s="31"/>
      <c r="D54" s="31"/>
      <c r="E54" s="31"/>
      <c r="F54" s="31"/>
      <c r="G54" s="31"/>
      <c r="H54" s="31"/>
      <c r="I54" s="31"/>
      <c r="J54" s="41">
        <v>34873186.799999997</v>
      </c>
      <c r="K54" s="41"/>
      <c r="L54" s="41"/>
      <c r="M54" s="41">
        <v>50106769.550000004</v>
      </c>
      <c r="N54" s="41"/>
      <c r="O54" s="41"/>
      <c r="P54" s="41"/>
      <c r="Q54" s="41"/>
      <c r="R54" s="41"/>
      <c r="S54" s="41"/>
      <c r="T54" s="41">
        <v>46099530.129999995</v>
      </c>
      <c r="U54" s="41"/>
      <c r="V54" s="41">
        <f t="shared" si="4"/>
        <v>92.002598738676795</v>
      </c>
      <c r="W54" s="41"/>
      <c r="X54" s="41"/>
      <c r="Y54" s="41"/>
      <c r="Z54" s="41"/>
      <c r="AA54" s="41"/>
      <c r="AB54" s="41">
        <v>22038373.61999999</v>
      </c>
      <c r="AC54" s="41"/>
      <c r="AD54" s="41"/>
      <c r="AE54" s="41">
        <f>AB54/M54*100</f>
        <v>43.982826707693803</v>
      </c>
      <c r="AF54" s="41"/>
      <c r="AG54" s="41"/>
      <c r="AH54" s="41"/>
      <c r="AI54" s="41">
        <v>21775407.429999996</v>
      </c>
      <c r="AJ54" s="41"/>
      <c r="AK54" s="41"/>
      <c r="AL54" s="41">
        <f t="shared" ref="AL54:AL55" si="5">AI54/M54*100</f>
        <v>43.458015005878572</v>
      </c>
      <c r="AM54" s="41"/>
      <c r="AN54" s="41"/>
      <c r="AO54" s="41"/>
      <c r="AP54" s="41"/>
      <c r="AQ54" s="41">
        <f t="shared" si="3"/>
        <v>24061156.510000005</v>
      </c>
      <c r="AR54" s="41"/>
      <c r="AS54" s="1"/>
    </row>
    <row r="55" spans="1:45" ht="12.2" customHeight="1" x14ac:dyDescent="0.2">
      <c r="A55" s="31" t="s">
        <v>30</v>
      </c>
      <c r="B55" s="31"/>
      <c r="C55" s="31"/>
      <c r="D55" s="31"/>
      <c r="E55" s="31"/>
      <c r="F55" s="31"/>
      <c r="G55" s="31"/>
      <c r="H55" s="31"/>
      <c r="I55" s="31"/>
      <c r="J55" s="41">
        <v>3196000</v>
      </c>
      <c r="K55" s="41"/>
      <c r="L55" s="41"/>
      <c r="M55" s="41">
        <v>3040000</v>
      </c>
      <c r="N55" s="41"/>
      <c r="O55" s="41"/>
      <c r="P55" s="41"/>
      <c r="Q55" s="41"/>
      <c r="R55" s="41"/>
      <c r="S55" s="41"/>
      <c r="T55" s="41">
        <v>0</v>
      </c>
      <c r="U55" s="41"/>
      <c r="V55" s="41">
        <f>T55/M55*100</f>
        <v>0</v>
      </c>
      <c r="W55" s="41"/>
      <c r="X55" s="41"/>
      <c r="Y55" s="41"/>
      <c r="Z55" s="41"/>
      <c r="AA55" s="41"/>
      <c r="AB55" s="41">
        <v>0</v>
      </c>
      <c r="AC55" s="41"/>
      <c r="AD55" s="41"/>
      <c r="AE55" s="41">
        <f t="shared" ref="AE55" si="6">AB55/M55*100</f>
        <v>0</v>
      </c>
      <c r="AF55" s="41"/>
      <c r="AG55" s="41"/>
      <c r="AH55" s="41"/>
      <c r="AI55" s="41">
        <v>0</v>
      </c>
      <c r="AJ55" s="41"/>
      <c r="AK55" s="41"/>
      <c r="AL55" s="41">
        <f t="shared" si="5"/>
        <v>0</v>
      </c>
      <c r="AM55" s="41"/>
      <c r="AN55" s="41"/>
      <c r="AO55" s="41"/>
      <c r="AP55" s="41"/>
      <c r="AQ55" s="41">
        <f t="shared" si="3"/>
        <v>0</v>
      </c>
      <c r="AR55" s="41"/>
      <c r="AS55" s="1"/>
    </row>
    <row r="56" spans="1:45" ht="11.25" customHeight="1" x14ac:dyDescent="0.2">
      <c r="A56" s="32" t="s">
        <v>32</v>
      </c>
      <c r="B56" s="32"/>
      <c r="C56" s="32"/>
      <c r="D56" s="32"/>
      <c r="E56" s="32"/>
      <c r="F56" s="32"/>
      <c r="G56" s="32"/>
      <c r="H56" s="32"/>
      <c r="I56" s="32"/>
      <c r="J56" s="52">
        <f>J57+J58</f>
        <v>0</v>
      </c>
      <c r="K56" s="52"/>
      <c r="L56" s="52"/>
      <c r="M56" s="52">
        <f>M57+M58</f>
        <v>0</v>
      </c>
      <c r="N56" s="52"/>
      <c r="O56" s="52"/>
      <c r="P56" s="52"/>
      <c r="Q56" s="52"/>
      <c r="R56" s="52"/>
      <c r="S56" s="52"/>
      <c r="T56" s="52">
        <f>T57+T58</f>
        <v>0</v>
      </c>
      <c r="U56" s="52"/>
      <c r="V56" s="52">
        <v>0</v>
      </c>
      <c r="W56" s="52"/>
      <c r="X56" s="52"/>
      <c r="Y56" s="52"/>
      <c r="Z56" s="52"/>
      <c r="AA56" s="52"/>
      <c r="AB56" s="52">
        <f>AB57+AB58</f>
        <v>0</v>
      </c>
      <c r="AC56" s="52"/>
      <c r="AD56" s="52"/>
      <c r="AE56" s="52">
        <v>0</v>
      </c>
      <c r="AF56" s="52"/>
      <c r="AG56" s="52"/>
      <c r="AH56" s="52"/>
      <c r="AI56" s="52">
        <f>AI57+AI58</f>
        <v>0</v>
      </c>
      <c r="AJ56" s="52"/>
      <c r="AK56" s="52"/>
      <c r="AL56" s="52">
        <v>0</v>
      </c>
      <c r="AM56" s="52"/>
      <c r="AN56" s="52"/>
      <c r="AO56" s="52"/>
      <c r="AP56" s="52"/>
      <c r="AQ56" s="52">
        <f t="shared" si="3"/>
        <v>0</v>
      </c>
      <c r="AR56" s="52"/>
      <c r="AS56" s="1"/>
    </row>
    <row r="57" spans="1:45" ht="11.25" customHeight="1" x14ac:dyDescent="0.2">
      <c r="A57" s="31" t="s">
        <v>29</v>
      </c>
      <c r="B57" s="31"/>
      <c r="C57" s="31"/>
      <c r="D57" s="31"/>
      <c r="E57" s="31"/>
      <c r="F57" s="31"/>
      <c r="G57" s="31"/>
      <c r="H57" s="31"/>
      <c r="I57" s="31"/>
      <c r="J57" s="41">
        <v>0</v>
      </c>
      <c r="K57" s="41"/>
      <c r="L57" s="41"/>
      <c r="M57" s="41">
        <v>0</v>
      </c>
      <c r="N57" s="41"/>
      <c r="O57" s="41"/>
      <c r="P57" s="41"/>
      <c r="Q57" s="41"/>
      <c r="R57" s="41"/>
      <c r="S57" s="41"/>
      <c r="T57" s="41">
        <v>0</v>
      </c>
      <c r="U57" s="41"/>
      <c r="V57" s="41">
        <v>0</v>
      </c>
      <c r="W57" s="41"/>
      <c r="X57" s="41"/>
      <c r="Y57" s="41"/>
      <c r="Z57" s="41"/>
      <c r="AA57" s="41"/>
      <c r="AB57" s="41">
        <v>0</v>
      </c>
      <c r="AC57" s="41"/>
      <c r="AD57" s="41"/>
      <c r="AE57" s="41">
        <v>0</v>
      </c>
      <c r="AF57" s="41"/>
      <c r="AG57" s="41"/>
      <c r="AH57" s="41"/>
      <c r="AI57" s="41">
        <v>0</v>
      </c>
      <c r="AJ57" s="41"/>
      <c r="AK57" s="41"/>
      <c r="AL57" s="41">
        <v>0</v>
      </c>
      <c r="AM57" s="41"/>
      <c r="AN57" s="41"/>
      <c r="AO57" s="41"/>
      <c r="AP57" s="41"/>
      <c r="AQ57" s="41">
        <f t="shared" si="3"/>
        <v>0</v>
      </c>
      <c r="AR57" s="41"/>
      <c r="AS57" s="1"/>
    </row>
    <row r="58" spans="1:45" ht="12.2" customHeight="1" x14ac:dyDescent="0.2">
      <c r="A58" s="31" t="s">
        <v>30</v>
      </c>
      <c r="B58" s="31"/>
      <c r="C58" s="31"/>
      <c r="D58" s="31"/>
      <c r="E58" s="31"/>
      <c r="F58" s="31"/>
      <c r="G58" s="31"/>
      <c r="H58" s="31"/>
      <c r="I58" s="31"/>
      <c r="J58" s="41">
        <v>0</v>
      </c>
      <c r="K58" s="41"/>
      <c r="L58" s="41"/>
      <c r="M58" s="41">
        <v>0</v>
      </c>
      <c r="N58" s="41"/>
      <c r="O58" s="41"/>
      <c r="P58" s="41"/>
      <c r="Q58" s="41"/>
      <c r="R58" s="41"/>
      <c r="S58" s="41"/>
      <c r="T58" s="41">
        <v>0</v>
      </c>
      <c r="U58" s="41"/>
      <c r="V58" s="41">
        <v>0</v>
      </c>
      <c r="W58" s="41"/>
      <c r="X58" s="41"/>
      <c r="Y58" s="41"/>
      <c r="Z58" s="41"/>
      <c r="AA58" s="41"/>
      <c r="AB58" s="41">
        <v>0</v>
      </c>
      <c r="AC58" s="41"/>
      <c r="AD58" s="41"/>
      <c r="AE58" s="41">
        <v>0</v>
      </c>
      <c r="AF58" s="41"/>
      <c r="AG58" s="41"/>
      <c r="AH58" s="41"/>
      <c r="AI58" s="41">
        <v>0</v>
      </c>
      <c r="AJ58" s="41"/>
      <c r="AK58" s="41"/>
      <c r="AL58" s="41">
        <v>0</v>
      </c>
      <c r="AM58" s="41"/>
      <c r="AN58" s="41"/>
      <c r="AO58" s="41"/>
      <c r="AP58" s="41"/>
      <c r="AQ58" s="41">
        <f t="shared" si="3"/>
        <v>0</v>
      </c>
      <c r="AR58" s="41"/>
      <c r="AS58" s="1"/>
    </row>
    <row r="59" spans="1:45" ht="11.25" customHeight="1" x14ac:dyDescent="0.2">
      <c r="A59" s="32" t="s">
        <v>33</v>
      </c>
      <c r="B59" s="32"/>
      <c r="C59" s="32"/>
      <c r="D59" s="32"/>
      <c r="E59" s="32"/>
      <c r="F59" s="32"/>
      <c r="G59" s="32"/>
      <c r="H59" s="32"/>
      <c r="I59" s="32"/>
      <c r="J59" s="52">
        <f>J60+J61</f>
        <v>1292010.96</v>
      </c>
      <c r="K59" s="52"/>
      <c r="L59" s="52"/>
      <c r="M59" s="52">
        <f>M60+M61</f>
        <v>1277010.96</v>
      </c>
      <c r="N59" s="52"/>
      <c r="O59" s="52"/>
      <c r="P59" s="52"/>
      <c r="Q59" s="52"/>
      <c r="R59" s="52"/>
      <c r="S59" s="52"/>
      <c r="T59" s="52">
        <f>T60+T61</f>
        <v>561335.45999999985</v>
      </c>
      <c r="U59" s="52"/>
      <c r="V59" s="52">
        <f t="shared" si="4"/>
        <v>43.956980604144533</v>
      </c>
      <c r="W59" s="52"/>
      <c r="X59" s="52"/>
      <c r="Y59" s="52"/>
      <c r="Z59" s="52"/>
      <c r="AA59" s="52"/>
      <c r="AB59" s="52">
        <f>AB60+AB61</f>
        <v>561335.45999999985</v>
      </c>
      <c r="AC59" s="52"/>
      <c r="AD59" s="52"/>
      <c r="AE59" s="52">
        <f>AB59/M59*100</f>
        <v>43.956980604144533</v>
      </c>
      <c r="AF59" s="52"/>
      <c r="AG59" s="52"/>
      <c r="AH59" s="52"/>
      <c r="AI59" s="52">
        <f>AI60+AI61</f>
        <v>487866.73999999993</v>
      </c>
      <c r="AJ59" s="52"/>
      <c r="AK59" s="52"/>
      <c r="AL59" s="52">
        <f>AI59/M59*100</f>
        <v>38.203802103624859</v>
      </c>
      <c r="AM59" s="52"/>
      <c r="AN59" s="52"/>
      <c r="AO59" s="52"/>
      <c r="AP59" s="52"/>
      <c r="AQ59" s="52">
        <f t="shared" si="3"/>
        <v>0</v>
      </c>
      <c r="AR59" s="52"/>
      <c r="AS59" s="1"/>
    </row>
    <row r="60" spans="1:45" ht="11.25" customHeight="1" x14ac:dyDescent="0.2">
      <c r="A60" s="31" t="s">
        <v>29</v>
      </c>
      <c r="B60" s="31"/>
      <c r="C60" s="31"/>
      <c r="D60" s="31"/>
      <c r="E60" s="31"/>
      <c r="F60" s="31"/>
      <c r="G60" s="31"/>
      <c r="H60" s="31"/>
      <c r="I60" s="31"/>
      <c r="J60" s="41">
        <v>1292010.96</v>
      </c>
      <c r="K60" s="41"/>
      <c r="L60" s="41"/>
      <c r="M60" s="41">
        <v>1277010.96</v>
      </c>
      <c r="N60" s="41"/>
      <c r="O60" s="41"/>
      <c r="P60" s="41"/>
      <c r="Q60" s="41"/>
      <c r="R60" s="41"/>
      <c r="S60" s="41"/>
      <c r="T60" s="41">
        <v>561335.45999999985</v>
      </c>
      <c r="U60" s="41"/>
      <c r="V60" s="41">
        <f t="shared" si="4"/>
        <v>43.956980604144533</v>
      </c>
      <c r="W60" s="41"/>
      <c r="X60" s="41"/>
      <c r="Y60" s="41"/>
      <c r="Z60" s="41"/>
      <c r="AA60" s="41"/>
      <c r="AB60" s="41">
        <v>561335.45999999985</v>
      </c>
      <c r="AC60" s="41"/>
      <c r="AD60" s="41"/>
      <c r="AE60" s="41">
        <f>AB60/M60*100</f>
        <v>43.956980604144533</v>
      </c>
      <c r="AF60" s="41"/>
      <c r="AG60" s="41"/>
      <c r="AH60" s="41"/>
      <c r="AI60" s="41">
        <v>487866.73999999993</v>
      </c>
      <c r="AJ60" s="41"/>
      <c r="AK60" s="41"/>
      <c r="AL60" s="41">
        <f t="shared" ref="AL60" si="7">AI60/M60*100</f>
        <v>38.203802103624859</v>
      </c>
      <c r="AM60" s="41"/>
      <c r="AN60" s="41"/>
      <c r="AO60" s="41"/>
      <c r="AP60" s="41"/>
      <c r="AQ60" s="41">
        <f t="shared" si="3"/>
        <v>0</v>
      </c>
      <c r="AR60" s="41"/>
      <c r="AS60" s="1"/>
    </row>
    <row r="61" spans="1:45" ht="12.2" customHeight="1" x14ac:dyDescent="0.2">
      <c r="A61" s="31" t="s">
        <v>30</v>
      </c>
      <c r="B61" s="31"/>
      <c r="C61" s="31"/>
      <c r="D61" s="31"/>
      <c r="E61" s="31"/>
      <c r="F61" s="31"/>
      <c r="G61" s="31"/>
      <c r="H61" s="31"/>
      <c r="I61" s="31"/>
      <c r="J61" s="41">
        <v>0</v>
      </c>
      <c r="K61" s="41"/>
      <c r="L61" s="41"/>
      <c r="M61" s="41">
        <v>0</v>
      </c>
      <c r="N61" s="41"/>
      <c r="O61" s="41"/>
      <c r="P61" s="41"/>
      <c r="Q61" s="41"/>
      <c r="R61" s="41"/>
      <c r="S61" s="41"/>
      <c r="T61" s="41">
        <v>0</v>
      </c>
      <c r="U61" s="41"/>
      <c r="V61" s="41">
        <v>0</v>
      </c>
      <c r="W61" s="41"/>
      <c r="X61" s="41"/>
      <c r="Y61" s="41"/>
      <c r="Z61" s="41"/>
      <c r="AA61" s="41"/>
      <c r="AB61" s="41">
        <v>0</v>
      </c>
      <c r="AC61" s="41"/>
      <c r="AD61" s="41"/>
      <c r="AE61" s="41">
        <v>0</v>
      </c>
      <c r="AF61" s="41"/>
      <c r="AG61" s="41"/>
      <c r="AH61" s="41"/>
      <c r="AI61" s="41">
        <v>0</v>
      </c>
      <c r="AJ61" s="41"/>
      <c r="AK61" s="41"/>
      <c r="AL61" s="41">
        <v>0</v>
      </c>
      <c r="AM61" s="41"/>
      <c r="AN61" s="41"/>
      <c r="AO61" s="41"/>
      <c r="AP61" s="41"/>
      <c r="AQ61" s="41">
        <f t="shared" si="3"/>
        <v>0</v>
      </c>
      <c r="AR61" s="41"/>
      <c r="AS61" s="1"/>
    </row>
    <row r="62" spans="1:45" ht="11.25" customHeight="1" x14ac:dyDescent="0.2">
      <c r="A62" s="32" t="s">
        <v>34</v>
      </c>
      <c r="B62" s="32"/>
      <c r="C62" s="32"/>
      <c r="D62" s="32"/>
      <c r="E62" s="32"/>
      <c r="F62" s="32"/>
      <c r="G62" s="32"/>
      <c r="H62" s="32"/>
      <c r="I62" s="32"/>
      <c r="J62" s="52">
        <f>J63+J64</f>
        <v>2378000</v>
      </c>
      <c r="K62" s="52"/>
      <c r="L62" s="52"/>
      <c r="M62" s="52">
        <f>M63+M64</f>
        <v>2365800</v>
      </c>
      <c r="N62" s="52"/>
      <c r="O62" s="52"/>
      <c r="P62" s="52"/>
      <c r="Q62" s="52"/>
      <c r="R62" s="52"/>
      <c r="S62" s="52"/>
      <c r="T62" s="52">
        <f>T63+T64</f>
        <v>1481424.7100000004</v>
      </c>
      <c r="U62" s="52"/>
      <c r="V62" s="52">
        <f t="shared" si="4"/>
        <v>62.618340941753338</v>
      </c>
      <c r="W62" s="52"/>
      <c r="X62" s="52"/>
      <c r="Y62" s="52"/>
      <c r="Z62" s="52"/>
      <c r="AA62" s="52"/>
      <c r="AB62" s="52">
        <f>AB63+AB64</f>
        <v>1481424.7100000004</v>
      </c>
      <c r="AC62" s="52"/>
      <c r="AD62" s="52"/>
      <c r="AE62" s="52">
        <f>AB62/M62*100</f>
        <v>62.618340941753338</v>
      </c>
      <c r="AF62" s="52"/>
      <c r="AG62" s="52"/>
      <c r="AH62" s="52"/>
      <c r="AI62" s="52">
        <f>AI63+AI64</f>
        <v>1295516.6299999999</v>
      </c>
      <c r="AJ62" s="52"/>
      <c r="AK62" s="52"/>
      <c r="AL62" s="52">
        <f>AI62/M62*100</f>
        <v>54.76019232394961</v>
      </c>
      <c r="AM62" s="52"/>
      <c r="AN62" s="52"/>
      <c r="AO62" s="52"/>
      <c r="AP62" s="52"/>
      <c r="AQ62" s="52">
        <f t="shared" si="3"/>
        <v>0</v>
      </c>
      <c r="AR62" s="52"/>
      <c r="AS62" s="1"/>
    </row>
    <row r="63" spans="1:45" ht="12.2" customHeight="1" x14ac:dyDescent="0.2">
      <c r="A63" s="31" t="s">
        <v>29</v>
      </c>
      <c r="B63" s="31"/>
      <c r="C63" s="31"/>
      <c r="D63" s="31"/>
      <c r="E63" s="31"/>
      <c r="F63" s="31"/>
      <c r="G63" s="31"/>
      <c r="H63" s="31"/>
      <c r="I63" s="31"/>
      <c r="J63" s="41">
        <v>2376000</v>
      </c>
      <c r="K63" s="41"/>
      <c r="L63" s="41"/>
      <c r="M63" s="41">
        <v>2357000</v>
      </c>
      <c r="N63" s="41"/>
      <c r="O63" s="41"/>
      <c r="P63" s="41"/>
      <c r="Q63" s="41"/>
      <c r="R63" s="41"/>
      <c r="S63" s="41"/>
      <c r="T63" s="41">
        <v>1481424.7100000004</v>
      </c>
      <c r="U63" s="41"/>
      <c r="V63" s="41">
        <f t="shared" si="4"/>
        <v>62.852130250318218</v>
      </c>
      <c r="W63" s="41"/>
      <c r="X63" s="41"/>
      <c r="Y63" s="41"/>
      <c r="Z63" s="41"/>
      <c r="AA63" s="41"/>
      <c r="AB63" s="41">
        <v>1481424.7100000004</v>
      </c>
      <c r="AC63" s="41"/>
      <c r="AD63" s="41"/>
      <c r="AE63" s="41">
        <f t="shared" ref="AE63" si="8">AB63/M63*100</f>
        <v>62.852130250318218</v>
      </c>
      <c r="AF63" s="41"/>
      <c r="AG63" s="41"/>
      <c r="AH63" s="41"/>
      <c r="AI63" s="41">
        <v>1295516.6299999999</v>
      </c>
      <c r="AJ63" s="41"/>
      <c r="AK63" s="41"/>
      <c r="AL63" s="41">
        <f t="shared" ref="AL63" si="9">AI63/M63*100</f>
        <v>54.964642766228252</v>
      </c>
      <c r="AM63" s="41"/>
      <c r="AN63" s="41"/>
      <c r="AO63" s="41"/>
      <c r="AP63" s="41"/>
      <c r="AQ63" s="41">
        <f t="shared" si="3"/>
        <v>0</v>
      </c>
      <c r="AR63" s="41"/>
      <c r="AS63" s="1"/>
    </row>
    <row r="64" spans="1:45" ht="11.25" customHeight="1" x14ac:dyDescent="0.2">
      <c r="A64" s="31" t="s">
        <v>30</v>
      </c>
      <c r="B64" s="31"/>
      <c r="C64" s="31"/>
      <c r="D64" s="31"/>
      <c r="E64" s="31"/>
      <c r="F64" s="31"/>
      <c r="G64" s="31"/>
      <c r="H64" s="31"/>
      <c r="I64" s="31"/>
      <c r="J64" s="41">
        <v>2000</v>
      </c>
      <c r="K64" s="41"/>
      <c r="L64" s="41"/>
      <c r="M64" s="41">
        <v>8800</v>
      </c>
      <c r="N64" s="41"/>
      <c r="O64" s="41"/>
      <c r="P64" s="41"/>
      <c r="Q64" s="41"/>
      <c r="R64" s="41"/>
      <c r="S64" s="41"/>
      <c r="T64" s="41">
        <v>0</v>
      </c>
      <c r="U64" s="41"/>
      <c r="V64" s="41">
        <v>0</v>
      </c>
      <c r="W64" s="41"/>
      <c r="X64" s="41"/>
      <c r="Y64" s="41"/>
      <c r="Z64" s="41"/>
      <c r="AA64" s="41"/>
      <c r="AB64" s="41">
        <v>0</v>
      </c>
      <c r="AC64" s="41"/>
      <c r="AD64" s="41"/>
      <c r="AE64" s="41">
        <v>0</v>
      </c>
      <c r="AF64" s="41"/>
      <c r="AG64" s="41"/>
      <c r="AH64" s="41"/>
      <c r="AI64" s="41">
        <v>0</v>
      </c>
      <c r="AJ64" s="41"/>
      <c r="AK64" s="41"/>
      <c r="AL64" s="41">
        <v>0</v>
      </c>
      <c r="AM64" s="41"/>
      <c r="AN64" s="41"/>
      <c r="AO64" s="41"/>
      <c r="AP64" s="41"/>
      <c r="AQ64" s="41">
        <f t="shared" si="3"/>
        <v>0</v>
      </c>
      <c r="AR64" s="41"/>
      <c r="AS64" s="1"/>
    </row>
    <row r="65" spans="1:45" ht="11.25" customHeight="1" x14ac:dyDescent="0.2">
      <c r="A65" s="32" t="s">
        <v>35</v>
      </c>
      <c r="B65" s="32"/>
      <c r="C65" s="32"/>
      <c r="D65" s="32"/>
      <c r="E65" s="32"/>
      <c r="F65" s="32"/>
      <c r="G65" s="32"/>
      <c r="H65" s="32"/>
      <c r="I65" s="32"/>
      <c r="J65" s="52">
        <f>J66+J67</f>
        <v>0</v>
      </c>
      <c r="K65" s="52"/>
      <c r="L65" s="52"/>
      <c r="M65" s="52">
        <f>M66+M67</f>
        <v>0</v>
      </c>
      <c r="N65" s="52"/>
      <c r="O65" s="52"/>
      <c r="P65" s="52"/>
      <c r="Q65" s="52"/>
      <c r="R65" s="52"/>
      <c r="S65" s="52"/>
      <c r="T65" s="52">
        <f>T66+T67</f>
        <v>0</v>
      </c>
      <c r="U65" s="52"/>
      <c r="V65" s="41">
        <v>0</v>
      </c>
      <c r="W65" s="41"/>
      <c r="X65" s="41"/>
      <c r="Y65" s="41"/>
      <c r="Z65" s="41"/>
      <c r="AA65" s="41"/>
      <c r="AB65" s="52">
        <f>AB66+AB67</f>
        <v>0</v>
      </c>
      <c r="AC65" s="52"/>
      <c r="AD65" s="52"/>
      <c r="AE65" s="52">
        <v>0</v>
      </c>
      <c r="AF65" s="52"/>
      <c r="AG65" s="52"/>
      <c r="AH65" s="52"/>
      <c r="AI65" s="52">
        <f>AI66+AI67</f>
        <v>0</v>
      </c>
      <c r="AJ65" s="52"/>
      <c r="AK65" s="52"/>
      <c r="AL65" s="52">
        <v>0</v>
      </c>
      <c r="AM65" s="52"/>
      <c r="AN65" s="52"/>
      <c r="AO65" s="52"/>
      <c r="AP65" s="52"/>
      <c r="AQ65" s="52">
        <f t="shared" si="3"/>
        <v>0</v>
      </c>
      <c r="AR65" s="52"/>
      <c r="AS65" s="1"/>
    </row>
    <row r="66" spans="1:45" ht="12.2" customHeight="1" x14ac:dyDescent="0.2">
      <c r="A66" s="31" t="s">
        <v>29</v>
      </c>
      <c r="B66" s="31"/>
      <c r="C66" s="31"/>
      <c r="D66" s="31"/>
      <c r="E66" s="31"/>
      <c r="F66" s="31"/>
      <c r="G66" s="31"/>
      <c r="H66" s="31"/>
      <c r="I66" s="31"/>
      <c r="J66" s="41">
        <v>0</v>
      </c>
      <c r="K66" s="41"/>
      <c r="L66" s="41"/>
      <c r="M66" s="41">
        <v>0</v>
      </c>
      <c r="N66" s="41"/>
      <c r="O66" s="41"/>
      <c r="P66" s="41"/>
      <c r="Q66" s="41"/>
      <c r="R66" s="41"/>
      <c r="S66" s="41"/>
      <c r="T66" s="41">
        <v>0</v>
      </c>
      <c r="U66" s="41"/>
      <c r="V66" s="41">
        <v>0</v>
      </c>
      <c r="W66" s="41"/>
      <c r="X66" s="41"/>
      <c r="Y66" s="41"/>
      <c r="Z66" s="41"/>
      <c r="AA66" s="41"/>
      <c r="AB66" s="41">
        <v>0</v>
      </c>
      <c r="AC66" s="41"/>
      <c r="AD66" s="41"/>
      <c r="AE66" s="41">
        <v>0</v>
      </c>
      <c r="AF66" s="41"/>
      <c r="AG66" s="41"/>
      <c r="AH66" s="41"/>
      <c r="AI66" s="41">
        <v>0</v>
      </c>
      <c r="AJ66" s="41"/>
      <c r="AK66" s="41"/>
      <c r="AL66" s="41">
        <v>0</v>
      </c>
      <c r="AM66" s="41"/>
      <c r="AN66" s="41"/>
      <c r="AO66" s="41"/>
      <c r="AP66" s="41"/>
      <c r="AQ66" s="41">
        <f t="shared" si="3"/>
        <v>0</v>
      </c>
      <c r="AR66" s="41"/>
      <c r="AS66" s="1"/>
    </row>
    <row r="67" spans="1:45" ht="11.25" customHeight="1" x14ac:dyDescent="0.2">
      <c r="A67" s="31" t="s">
        <v>30</v>
      </c>
      <c r="B67" s="31"/>
      <c r="C67" s="31"/>
      <c r="D67" s="31"/>
      <c r="E67" s="31"/>
      <c r="F67" s="31"/>
      <c r="G67" s="31"/>
      <c r="H67" s="31"/>
      <c r="I67" s="31"/>
      <c r="J67" s="41">
        <v>0</v>
      </c>
      <c r="K67" s="41"/>
      <c r="L67" s="41"/>
      <c r="M67" s="41">
        <v>0</v>
      </c>
      <c r="N67" s="41"/>
      <c r="O67" s="41"/>
      <c r="P67" s="41"/>
      <c r="Q67" s="41"/>
      <c r="R67" s="41"/>
      <c r="S67" s="41"/>
      <c r="T67" s="41">
        <v>0</v>
      </c>
      <c r="U67" s="41"/>
      <c r="V67" s="41">
        <v>0</v>
      </c>
      <c r="W67" s="41"/>
      <c r="X67" s="41"/>
      <c r="Y67" s="41"/>
      <c r="Z67" s="41"/>
      <c r="AA67" s="41"/>
      <c r="AB67" s="41">
        <v>0</v>
      </c>
      <c r="AC67" s="41"/>
      <c r="AD67" s="41"/>
      <c r="AE67" s="41">
        <v>0</v>
      </c>
      <c r="AF67" s="41"/>
      <c r="AG67" s="41"/>
      <c r="AH67" s="41"/>
      <c r="AI67" s="41">
        <v>0</v>
      </c>
      <c r="AJ67" s="41"/>
      <c r="AK67" s="41"/>
      <c r="AL67" s="41">
        <v>0</v>
      </c>
      <c r="AM67" s="41"/>
      <c r="AN67" s="41"/>
      <c r="AO67" s="41"/>
      <c r="AP67" s="41"/>
      <c r="AQ67" s="41">
        <f t="shared" si="3"/>
        <v>0</v>
      </c>
      <c r="AR67" s="41"/>
      <c r="AS67" s="1"/>
    </row>
    <row r="68" spans="1:45" ht="11.25" customHeight="1" x14ac:dyDescent="0.2">
      <c r="A68" s="32" t="s">
        <v>36</v>
      </c>
      <c r="B68" s="32"/>
      <c r="C68" s="32"/>
      <c r="D68" s="32"/>
      <c r="E68" s="32"/>
      <c r="F68" s="32"/>
      <c r="G68" s="32"/>
      <c r="H68" s="32"/>
      <c r="I68" s="32"/>
      <c r="J68" s="52">
        <f>J69+J70</f>
        <v>11428465</v>
      </c>
      <c r="K68" s="52"/>
      <c r="L68" s="52"/>
      <c r="M68" s="52">
        <f>M69+M70</f>
        <v>11149125.039999999</v>
      </c>
      <c r="N68" s="52"/>
      <c r="O68" s="52"/>
      <c r="P68" s="52"/>
      <c r="Q68" s="52"/>
      <c r="R68" s="52"/>
      <c r="S68" s="52"/>
      <c r="T68" s="52">
        <f>T69+T70</f>
        <v>7229448.8400000017</v>
      </c>
      <c r="U68" s="52"/>
      <c r="V68" s="52">
        <f t="shared" si="4"/>
        <v>64.843194547219838</v>
      </c>
      <c r="W68" s="52"/>
      <c r="X68" s="52"/>
      <c r="Y68" s="52"/>
      <c r="Z68" s="52"/>
      <c r="AA68" s="52"/>
      <c r="AB68" s="52">
        <f>AB69+AB70</f>
        <v>5179177.1899999985</v>
      </c>
      <c r="AC68" s="52"/>
      <c r="AD68" s="52"/>
      <c r="AE68" s="52">
        <f>AB68/M68*100</f>
        <v>46.453664941585401</v>
      </c>
      <c r="AF68" s="52"/>
      <c r="AG68" s="52"/>
      <c r="AH68" s="52"/>
      <c r="AI68" s="52">
        <f>AI69+AI70</f>
        <v>4615450.59</v>
      </c>
      <c r="AJ68" s="52"/>
      <c r="AK68" s="52"/>
      <c r="AL68" s="52">
        <f>AI68/M68*100</f>
        <v>41.397424223345155</v>
      </c>
      <c r="AM68" s="52"/>
      <c r="AN68" s="52"/>
      <c r="AO68" s="52"/>
      <c r="AP68" s="52"/>
      <c r="AQ68" s="52">
        <f t="shared" si="3"/>
        <v>2050271.6500000032</v>
      </c>
      <c r="AR68" s="52"/>
      <c r="AS68" s="1"/>
    </row>
    <row r="69" spans="1:45" ht="12.2" customHeight="1" x14ac:dyDescent="0.2">
      <c r="A69" s="31" t="s">
        <v>29</v>
      </c>
      <c r="B69" s="31"/>
      <c r="C69" s="31"/>
      <c r="D69" s="31"/>
      <c r="E69" s="31"/>
      <c r="F69" s="31"/>
      <c r="G69" s="31"/>
      <c r="H69" s="31"/>
      <c r="I69" s="31"/>
      <c r="J69" s="41">
        <v>11415465</v>
      </c>
      <c r="K69" s="41"/>
      <c r="L69" s="41"/>
      <c r="M69" s="41">
        <v>11065045.039999999</v>
      </c>
      <c r="N69" s="41"/>
      <c r="O69" s="41"/>
      <c r="P69" s="41"/>
      <c r="Q69" s="41"/>
      <c r="R69" s="41"/>
      <c r="S69" s="41"/>
      <c r="T69" s="41">
        <v>7192808.8400000017</v>
      </c>
      <c r="U69" s="41"/>
      <c r="V69" s="41">
        <f t="shared" si="4"/>
        <v>65.004785918160195</v>
      </c>
      <c r="W69" s="41"/>
      <c r="X69" s="41"/>
      <c r="Y69" s="41"/>
      <c r="Z69" s="41"/>
      <c r="AA69" s="41"/>
      <c r="AB69" s="41">
        <v>5179177.1899999985</v>
      </c>
      <c r="AC69" s="41"/>
      <c r="AD69" s="41"/>
      <c r="AE69" s="41">
        <f t="shared" ref="AE69:AE70" si="10">AB69/M69*100</f>
        <v>46.806652582771584</v>
      </c>
      <c r="AF69" s="41"/>
      <c r="AG69" s="41"/>
      <c r="AH69" s="41"/>
      <c r="AI69" s="41">
        <v>4615450.59</v>
      </c>
      <c r="AJ69" s="41"/>
      <c r="AK69" s="41"/>
      <c r="AL69" s="41">
        <f t="shared" ref="AL69:AL70" si="11">AI69/M69*100</f>
        <v>41.711990988877169</v>
      </c>
      <c r="AM69" s="41"/>
      <c r="AN69" s="41"/>
      <c r="AO69" s="41"/>
      <c r="AP69" s="41"/>
      <c r="AQ69" s="41">
        <f t="shared" si="3"/>
        <v>2013631.6500000032</v>
      </c>
      <c r="AR69" s="41"/>
      <c r="AS69" s="1"/>
    </row>
    <row r="70" spans="1:45" ht="11.25" customHeight="1" x14ac:dyDescent="0.2">
      <c r="A70" s="31" t="s">
        <v>30</v>
      </c>
      <c r="B70" s="31"/>
      <c r="C70" s="31"/>
      <c r="D70" s="31"/>
      <c r="E70" s="31"/>
      <c r="F70" s="31"/>
      <c r="G70" s="31"/>
      <c r="H70" s="31"/>
      <c r="I70" s="31"/>
      <c r="J70" s="41">
        <v>13000</v>
      </c>
      <c r="K70" s="41"/>
      <c r="L70" s="41"/>
      <c r="M70" s="41">
        <v>84080</v>
      </c>
      <c r="N70" s="41"/>
      <c r="O70" s="41"/>
      <c r="P70" s="41"/>
      <c r="Q70" s="41"/>
      <c r="R70" s="41"/>
      <c r="S70" s="41"/>
      <c r="T70" s="41">
        <v>36640</v>
      </c>
      <c r="U70" s="41"/>
      <c r="V70" s="41">
        <f t="shared" si="4"/>
        <v>43.57754519505233</v>
      </c>
      <c r="W70" s="41"/>
      <c r="X70" s="41"/>
      <c r="Y70" s="41"/>
      <c r="Z70" s="41"/>
      <c r="AA70" s="41"/>
      <c r="AB70" s="41">
        <v>0</v>
      </c>
      <c r="AC70" s="41"/>
      <c r="AD70" s="41"/>
      <c r="AE70" s="41">
        <f t="shared" si="10"/>
        <v>0</v>
      </c>
      <c r="AF70" s="41"/>
      <c r="AG70" s="41"/>
      <c r="AH70" s="41"/>
      <c r="AI70" s="41">
        <v>0</v>
      </c>
      <c r="AJ70" s="41"/>
      <c r="AK70" s="41"/>
      <c r="AL70" s="41">
        <f t="shared" si="11"/>
        <v>0</v>
      </c>
      <c r="AM70" s="41"/>
      <c r="AN70" s="41"/>
      <c r="AO70" s="41"/>
      <c r="AP70" s="41"/>
      <c r="AQ70" s="41">
        <f>T70-AB70</f>
        <v>36640</v>
      </c>
      <c r="AR70" s="41"/>
      <c r="AS70" s="1"/>
    </row>
    <row r="71" spans="1:45" ht="11.25" customHeight="1" x14ac:dyDescent="0.2">
      <c r="A71" s="32" t="s">
        <v>37</v>
      </c>
      <c r="B71" s="32"/>
      <c r="C71" s="32"/>
      <c r="D71" s="32"/>
      <c r="E71" s="32"/>
      <c r="F71" s="32"/>
      <c r="G71" s="32"/>
      <c r="H71" s="32"/>
      <c r="I71" s="32"/>
      <c r="J71" s="52">
        <f>J50+J53+J56+J59+J62+J65+J68</f>
        <v>72997613.479999989</v>
      </c>
      <c r="K71" s="52"/>
      <c r="L71" s="52"/>
      <c r="M71" s="52">
        <f>M50+M53+M56+M59+M62+M65+M68</f>
        <v>93408211.629999995</v>
      </c>
      <c r="N71" s="52"/>
      <c r="O71" s="52"/>
      <c r="P71" s="52"/>
      <c r="Q71" s="52"/>
      <c r="R71" s="52"/>
      <c r="S71" s="52"/>
      <c r="T71" s="52">
        <f>T50+T53+T56+T59+T62+T65+T68</f>
        <v>78648553.269999981</v>
      </c>
      <c r="U71" s="52"/>
      <c r="V71" s="52">
        <f t="shared" si="4"/>
        <v>84.198757151603957</v>
      </c>
      <c r="W71" s="52"/>
      <c r="X71" s="52"/>
      <c r="Y71" s="52"/>
      <c r="Z71" s="52"/>
      <c r="AA71" s="52"/>
      <c r="AB71" s="52">
        <f>AB50+AB53+AB56+AB59+AB62+AB65+AB68</f>
        <v>39185821.749999985</v>
      </c>
      <c r="AC71" s="52"/>
      <c r="AD71" s="52"/>
      <c r="AE71" s="52">
        <f>AB71/M71*100</f>
        <v>41.951152972737823</v>
      </c>
      <c r="AF71" s="52"/>
      <c r="AG71" s="52"/>
      <c r="AH71" s="52"/>
      <c r="AI71" s="52">
        <f>AI50+AI53+AI56+AI59+AI62+AI65+AI68</f>
        <v>37479083.539999992</v>
      </c>
      <c r="AJ71" s="52"/>
      <c r="AK71" s="52"/>
      <c r="AL71" s="52">
        <f>AI71/M71*100</f>
        <v>40.123970779419999</v>
      </c>
      <c r="AM71" s="52"/>
      <c r="AN71" s="52"/>
      <c r="AO71" s="52"/>
      <c r="AP71" s="52"/>
      <c r="AQ71" s="52">
        <f t="shared" si="3"/>
        <v>39462731.519999996</v>
      </c>
      <c r="AR71" s="52"/>
      <c r="AS71" s="1"/>
    </row>
    <row r="72" spans="1:45" ht="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5.2" customHeight="1" x14ac:dyDescent="0.2">
      <c r="A73" s="40" t="s">
        <v>38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61" t="s">
        <v>97</v>
      </c>
      <c r="AB73" s="61"/>
      <c r="AC73" s="61"/>
      <c r="AD73" s="61"/>
      <c r="AE73" s="61"/>
      <c r="AF73" s="61"/>
      <c r="AG73" s="61" t="s">
        <v>112</v>
      </c>
      <c r="AH73" s="61"/>
      <c r="AI73" s="61"/>
      <c r="AJ73" s="61"/>
      <c r="AK73" s="61"/>
      <c r="AL73" s="61"/>
      <c r="AM73" s="61"/>
      <c r="AN73" s="61"/>
      <c r="AO73" s="61" t="s">
        <v>124</v>
      </c>
      <c r="AP73" s="61"/>
      <c r="AQ73" s="61"/>
      <c r="AR73" s="61"/>
      <c r="AS73" s="1"/>
    </row>
    <row r="74" spans="1:45" ht="14.45" customHeight="1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64" t="s">
        <v>99</v>
      </c>
      <c r="AB74" s="64"/>
      <c r="AC74" s="64"/>
      <c r="AD74" s="64"/>
      <c r="AE74" s="64"/>
      <c r="AF74" s="64"/>
      <c r="AG74" s="64" t="s">
        <v>113</v>
      </c>
      <c r="AH74" s="64"/>
      <c r="AI74" s="64"/>
      <c r="AJ74" s="64"/>
      <c r="AK74" s="64"/>
      <c r="AL74" s="64"/>
      <c r="AM74" s="64"/>
      <c r="AN74" s="64"/>
      <c r="AO74" s="64" t="s">
        <v>125</v>
      </c>
      <c r="AP74" s="64"/>
      <c r="AQ74" s="64"/>
      <c r="AR74" s="64"/>
      <c r="AS74" s="1"/>
    </row>
    <row r="75" spans="1:45" ht="11.25" customHeight="1" x14ac:dyDescent="0.2">
      <c r="A75" s="31" t="s">
        <v>39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41">
        <f>T71</f>
        <v>78648553.269999981</v>
      </c>
      <c r="AB75" s="41"/>
      <c r="AC75" s="41"/>
      <c r="AD75" s="41"/>
      <c r="AE75" s="41"/>
      <c r="AF75" s="41"/>
      <c r="AG75" s="41">
        <f>AB71</f>
        <v>39185821.749999985</v>
      </c>
      <c r="AH75" s="41"/>
      <c r="AI75" s="41"/>
      <c r="AJ75" s="41"/>
      <c r="AK75" s="41"/>
      <c r="AL75" s="41"/>
      <c r="AM75" s="41"/>
      <c r="AN75" s="41"/>
      <c r="AO75" s="41">
        <f>AI71</f>
        <v>37479083.539999992</v>
      </c>
      <c r="AP75" s="41"/>
      <c r="AQ75" s="41"/>
      <c r="AR75" s="41"/>
      <c r="AS75" s="1"/>
    </row>
    <row r="76" spans="1:45" ht="12.2" customHeight="1" x14ac:dyDescent="0.2">
      <c r="A76" s="31" t="s">
        <v>40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41">
        <v>0</v>
      </c>
      <c r="AB76" s="41"/>
      <c r="AC76" s="41"/>
      <c r="AD76" s="41"/>
      <c r="AE76" s="41"/>
      <c r="AF76" s="41"/>
      <c r="AG76" s="41">
        <v>0</v>
      </c>
      <c r="AH76" s="41"/>
      <c r="AI76" s="41"/>
      <c r="AJ76" s="41"/>
      <c r="AK76" s="41"/>
      <c r="AL76" s="41"/>
      <c r="AM76" s="41"/>
      <c r="AN76" s="41"/>
      <c r="AO76" s="41">
        <v>0</v>
      </c>
      <c r="AP76" s="41"/>
      <c r="AQ76" s="41"/>
      <c r="AR76" s="41"/>
      <c r="AS76" s="1"/>
    </row>
    <row r="77" spans="1:45" ht="11.25" customHeight="1" x14ac:dyDescent="0.2">
      <c r="A77" s="31" t="s">
        <v>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41">
        <v>0</v>
      </c>
      <c r="AB77" s="41"/>
      <c r="AC77" s="41"/>
      <c r="AD77" s="41"/>
      <c r="AE77" s="41"/>
      <c r="AF77" s="41"/>
      <c r="AG77" s="41">
        <v>0</v>
      </c>
      <c r="AH77" s="41"/>
      <c r="AI77" s="41"/>
      <c r="AJ77" s="41"/>
      <c r="AK77" s="41"/>
      <c r="AL77" s="41"/>
      <c r="AM77" s="41"/>
      <c r="AN77" s="41"/>
      <c r="AO77" s="41">
        <v>0</v>
      </c>
      <c r="AP77" s="41"/>
      <c r="AQ77" s="41"/>
      <c r="AR77" s="41"/>
      <c r="AS77" s="1"/>
    </row>
    <row r="78" spans="1:45" ht="11.25" customHeight="1" x14ac:dyDescent="0.2">
      <c r="A78" s="31" t="s">
        <v>41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41">
        <v>0</v>
      </c>
      <c r="AB78" s="41"/>
      <c r="AC78" s="41"/>
      <c r="AD78" s="41"/>
      <c r="AE78" s="41"/>
      <c r="AF78" s="41"/>
      <c r="AG78" s="41">
        <v>0</v>
      </c>
      <c r="AH78" s="41"/>
      <c r="AI78" s="41"/>
      <c r="AJ78" s="41"/>
      <c r="AK78" s="41"/>
      <c r="AL78" s="41"/>
      <c r="AM78" s="41"/>
      <c r="AN78" s="41"/>
      <c r="AO78" s="41">
        <v>0</v>
      </c>
      <c r="AP78" s="41"/>
      <c r="AQ78" s="41"/>
      <c r="AR78" s="41"/>
      <c r="AS78" s="1"/>
    </row>
    <row r="79" spans="1:45" ht="12.2" customHeight="1" x14ac:dyDescent="0.2">
      <c r="A79" s="32" t="s">
        <v>42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24"/>
      <c r="AA79" s="20"/>
      <c r="AB79" s="52">
        <f>AA75-AA76-AA77-AA78</f>
        <v>78648553.269999981</v>
      </c>
      <c r="AC79" s="52"/>
      <c r="AD79" s="52"/>
      <c r="AE79" s="52"/>
      <c r="AF79" s="52"/>
      <c r="AG79" s="52">
        <f>AG75-AG76-AG77-AG78</f>
        <v>39185821.749999985</v>
      </c>
      <c r="AH79" s="52"/>
      <c r="AI79" s="52"/>
      <c r="AJ79" s="52"/>
      <c r="AK79" s="52"/>
      <c r="AL79" s="52"/>
      <c r="AM79" s="52"/>
      <c r="AN79" s="52"/>
      <c r="AO79" s="52">
        <f>AO75-AO76-AO77-AO78</f>
        <v>37479083.539999992</v>
      </c>
      <c r="AP79" s="52"/>
      <c r="AQ79" s="52"/>
      <c r="AR79" s="52"/>
      <c r="AS79" s="1"/>
    </row>
    <row r="80" spans="1:45" ht="11.25" customHeight="1" x14ac:dyDescent="0.2">
      <c r="A80" s="31" t="s">
        <v>43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>
        <f>AF44*0.15</f>
        <v>21988076.491500001</v>
      </c>
      <c r="AP80" s="41"/>
      <c r="AQ80" s="41"/>
      <c r="AR80" s="41"/>
      <c r="AS80" s="1"/>
    </row>
    <row r="81" spans="1:48" ht="9" customHeight="1" x14ac:dyDescent="0.2">
      <c r="A81" s="31" t="s">
        <v>44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>
        <v>0</v>
      </c>
      <c r="AP81" s="41"/>
      <c r="AQ81" s="41"/>
      <c r="AR81" s="41"/>
      <c r="AS81" s="1"/>
    </row>
    <row r="82" spans="1:48" hidden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1"/>
    </row>
    <row r="83" spans="1:48" x14ac:dyDescent="0.2">
      <c r="A83" s="31" t="s">
        <v>157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41">
        <f>AB79-AO80</f>
        <v>56660476.778499976</v>
      </c>
      <c r="AB83" s="41"/>
      <c r="AC83" s="41"/>
      <c r="AD83" s="41"/>
      <c r="AE83" s="41"/>
      <c r="AF83" s="41"/>
      <c r="AG83" s="65">
        <f>AG79-AO80</f>
        <v>17197745.258499984</v>
      </c>
      <c r="AH83" s="66"/>
      <c r="AI83" s="66"/>
      <c r="AJ83" s="66"/>
      <c r="AK83" s="66"/>
      <c r="AL83" s="66"/>
      <c r="AM83" s="66"/>
      <c r="AN83" s="66"/>
      <c r="AO83" s="41">
        <f>AO79-AO80</f>
        <v>15491007.04849999</v>
      </c>
      <c r="AP83" s="41"/>
      <c r="AQ83" s="41"/>
      <c r="AR83" s="41"/>
      <c r="AS83" s="1"/>
    </row>
    <row r="84" spans="1:48" x14ac:dyDescent="0.2">
      <c r="A84" s="31" t="s">
        <v>45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41">
        <v>0</v>
      </c>
      <c r="AB84" s="41"/>
      <c r="AC84" s="41"/>
      <c r="AD84" s="41"/>
      <c r="AE84" s="41"/>
      <c r="AF84" s="41"/>
      <c r="AG84" s="41">
        <v>0</v>
      </c>
      <c r="AH84" s="41"/>
      <c r="AI84" s="41"/>
      <c r="AJ84" s="41"/>
      <c r="AK84" s="41"/>
      <c r="AL84" s="41"/>
      <c r="AM84" s="41"/>
      <c r="AN84" s="41"/>
      <c r="AO84" s="41">
        <v>0</v>
      </c>
      <c r="AP84" s="41"/>
      <c r="AQ84" s="41"/>
      <c r="AR84" s="41"/>
      <c r="AS84" s="1"/>
    </row>
    <row r="85" spans="1:48" s="16" customFormat="1" ht="11.25" customHeight="1" x14ac:dyDescent="0.2">
      <c r="A85" s="47" t="s">
        <v>1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14"/>
      <c r="AA85" s="42">
        <f>AB79/AF44*100</f>
        <v>53.6530923705878</v>
      </c>
      <c r="AB85" s="42"/>
      <c r="AC85" s="42"/>
      <c r="AD85" s="42"/>
      <c r="AE85" s="42"/>
      <c r="AF85" s="42"/>
      <c r="AG85" s="44">
        <f>AG79/AF44*100</f>
        <v>26.732093936330564</v>
      </c>
      <c r="AH85" s="44"/>
      <c r="AI85" s="44"/>
      <c r="AJ85" s="44"/>
      <c r="AK85" s="44"/>
      <c r="AL85" s="44"/>
      <c r="AM85" s="44"/>
      <c r="AN85" s="44"/>
      <c r="AO85" s="44">
        <f>AI71/AF44*100</f>
        <v>25.567777759792946</v>
      </c>
      <c r="AP85" s="44"/>
      <c r="AQ85" s="44"/>
      <c r="AR85" s="44"/>
      <c r="AS85" s="15"/>
    </row>
    <row r="86" spans="1:48" s="7" customFormat="1" ht="13.7" customHeight="1" x14ac:dyDescent="0.2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"/>
      <c r="AA86" s="43"/>
      <c r="AB86" s="43"/>
      <c r="AC86" s="43"/>
      <c r="AD86" s="43"/>
      <c r="AE86" s="43"/>
      <c r="AF86" s="43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5"/>
      <c r="AT86" s="5"/>
      <c r="AU86" s="5"/>
      <c r="AV86" s="5"/>
    </row>
    <row r="87" spans="1:48" s="6" customFormat="1" ht="13.7" customHeight="1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8"/>
      <c r="T87" s="28"/>
      <c r="U87" s="28"/>
      <c r="V87" s="28"/>
      <c r="W87" s="28"/>
      <c r="X87" s="28"/>
      <c r="Y87" s="28"/>
      <c r="Z87" s="4"/>
      <c r="AA87" s="26"/>
      <c r="AB87" s="26"/>
      <c r="AC87" s="26"/>
      <c r="AD87" s="26"/>
      <c r="AE87" s="26"/>
      <c r="AF87" s="26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5"/>
      <c r="AT87" s="5"/>
      <c r="AU87" s="5"/>
      <c r="AV87" s="5"/>
    </row>
    <row r="88" spans="1:48" ht="16.7" customHeight="1" x14ac:dyDescent="0.2">
      <c r="A88" s="51" t="s">
        <v>2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49" t="s">
        <v>94</v>
      </c>
      <c r="T88" s="49"/>
      <c r="U88" s="49"/>
      <c r="V88" s="49"/>
      <c r="W88" s="49" t="s">
        <v>106</v>
      </c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 t="s">
        <v>133</v>
      </c>
      <c r="AQ88" s="49"/>
      <c r="AR88" s="49"/>
      <c r="AS88" s="1"/>
    </row>
    <row r="89" spans="1:48" ht="10.5" customHeight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49"/>
      <c r="T89" s="49"/>
      <c r="U89" s="49"/>
      <c r="V89" s="49"/>
      <c r="W89" s="49" t="s">
        <v>107</v>
      </c>
      <c r="X89" s="49"/>
      <c r="Y89" s="49"/>
      <c r="Z89" s="49"/>
      <c r="AA89" s="49"/>
      <c r="AB89" s="49"/>
      <c r="AC89" s="49" t="s">
        <v>114</v>
      </c>
      <c r="AD89" s="49"/>
      <c r="AE89" s="49"/>
      <c r="AF89" s="49"/>
      <c r="AG89" s="49"/>
      <c r="AH89" s="49"/>
      <c r="AI89" s="49"/>
      <c r="AJ89" s="49" t="s">
        <v>126</v>
      </c>
      <c r="AK89" s="49"/>
      <c r="AL89" s="49"/>
      <c r="AM89" s="49"/>
      <c r="AN89" s="49"/>
      <c r="AO89" s="49"/>
      <c r="AP89" s="49"/>
      <c r="AQ89" s="49"/>
      <c r="AR89" s="49"/>
      <c r="AS89" s="1"/>
    </row>
    <row r="90" spans="1:48" ht="9" customHeigh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0" t="s">
        <v>95</v>
      </c>
      <c r="T90" s="50"/>
      <c r="U90" s="50"/>
      <c r="V90" s="50"/>
      <c r="W90" s="50" t="s">
        <v>108</v>
      </c>
      <c r="X90" s="50"/>
      <c r="Y90" s="50"/>
      <c r="Z90" s="50"/>
      <c r="AA90" s="50"/>
      <c r="AB90" s="50"/>
      <c r="AC90" s="50" t="s">
        <v>115</v>
      </c>
      <c r="AD90" s="50"/>
      <c r="AE90" s="50"/>
      <c r="AF90" s="50"/>
      <c r="AG90" s="50"/>
      <c r="AH90" s="50"/>
      <c r="AI90" s="50"/>
      <c r="AJ90" s="50" t="s">
        <v>127</v>
      </c>
      <c r="AK90" s="50"/>
      <c r="AL90" s="50"/>
      <c r="AM90" s="50"/>
      <c r="AN90" s="50"/>
      <c r="AO90" s="50"/>
      <c r="AP90" s="50" t="s">
        <v>134</v>
      </c>
      <c r="AQ90" s="50"/>
      <c r="AR90" s="50"/>
      <c r="AS90" s="1"/>
    </row>
    <row r="91" spans="1:48" ht="9" customHeight="1" x14ac:dyDescent="0.2">
      <c r="A91" s="31" t="s">
        <v>162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41">
        <v>0</v>
      </c>
      <c r="T91" s="41"/>
      <c r="U91" s="41"/>
      <c r="V91" s="41"/>
      <c r="W91" s="41">
        <v>0</v>
      </c>
      <c r="X91" s="41"/>
      <c r="Y91" s="41"/>
      <c r="Z91" s="41"/>
      <c r="AA91" s="41"/>
      <c r="AB91" s="41"/>
      <c r="AC91" s="41">
        <v>0</v>
      </c>
      <c r="AD91" s="41"/>
      <c r="AE91" s="41"/>
      <c r="AF91" s="41"/>
      <c r="AG91" s="41"/>
      <c r="AH91" s="41"/>
      <c r="AI91" s="41"/>
      <c r="AJ91" s="41">
        <v>0</v>
      </c>
      <c r="AK91" s="41"/>
      <c r="AL91" s="41"/>
      <c r="AM91" s="41"/>
      <c r="AN91" s="41"/>
      <c r="AO91" s="41"/>
      <c r="AP91" s="41">
        <v>0</v>
      </c>
      <c r="AQ91" s="41"/>
      <c r="AR91" s="41"/>
      <c r="AS91" s="1"/>
    </row>
    <row r="92" spans="1:48" ht="9" customHeight="1" x14ac:dyDescent="0.2">
      <c r="A92" s="31" t="s">
        <v>163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41">
        <v>0</v>
      </c>
      <c r="T92" s="41"/>
      <c r="U92" s="41"/>
      <c r="V92" s="41"/>
      <c r="W92" s="41">
        <v>0</v>
      </c>
      <c r="X92" s="41"/>
      <c r="Y92" s="41"/>
      <c r="Z92" s="41"/>
      <c r="AA92" s="41"/>
      <c r="AB92" s="41"/>
      <c r="AC92" s="41">
        <v>0</v>
      </c>
      <c r="AD92" s="41"/>
      <c r="AE92" s="41"/>
      <c r="AF92" s="41"/>
      <c r="AG92" s="41"/>
      <c r="AH92" s="41"/>
      <c r="AI92" s="41"/>
      <c r="AJ92" s="41">
        <v>0</v>
      </c>
      <c r="AK92" s="41"/>
      <c r="AL92" s="41"/>
      <c r="AM92" s="41"/>
      <c r="AN92" s="41"/>
      <c r="AO92" s="41"/>
      <c r="AP92" s="41">
        <v>0</v>
      </c>
      <c r="AQ92" s="41"/>
      <c r="AR92" s="41"/>
      <c r="AS92" s="1"/>
    </row>
    <row r="93" spans="1:48" ht="11.25" customHeight="1" x14ac:dyDescent="0.2">
      <c r="A93" s="46" t="s">
        <v>138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41">
        <v>0</v>
      </c>
      <c r="T93" s="41"/>
      <c r="U93" s="41"/>
      <c r="V93" s="41"/>
      <c r="W93" s="41">
        <v>0</v>
      </c>
      <c r="X93" s="41"/>
      <c r="Y93" s="41"/>
      <c r="Z93" s="41"/>
      <c r="AA93" s="41"/>
      <c r="AB93" s="41"/>
      <c r="AC93" s="41">
        <v>0</v>
      </c>
      <c r="AD93" s="41"/>
      <c r="AE93" s="41"/>
      <c r="AF93" s="41"/>
      <c r="AG93" s="41"/>
      <c r="AH93" s="41"/>
      <c r="AI93" s="41"/>
      <c r="AJ93" s="41">
        <v>0</v>
      </c>
      <c r="AK93" s="41"/>
      <c r="AL93" s="41"/>
      <c r="AM93" s="41"/>
      <c r="AN93" s="41"/>
      <c r="AO93" s="41"/>
      <c r="AP93" s="41">
        <v>0</v>
      </c>
      <c r="AQ93" s="41"/>
      <c r="AR93" s="41"/>
      <c r="AS93" s="1"/>
    </row>
    <row r="94" spans="1:48" ht="12.2" customHeight="1" x14ac:dyDescent="0.2">
      <c r="A94" s="46" t="s">
        <v>139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41">
        <v>0</v>
      </c>
      <c r="T94" s="41"/>
      <c r="U94" s="41"/>
      <c r="V94" s="41"/>
      <c r="W94" s="41">
        <v>0</v>
      </c>
      <c r="X94" s="41"/>
      <c r="Y94" s="41"/>
      <c r="Z94" s="41"/>
      <c r="AA94" s="41"/>
      <c r="AB94" s="41"/>
      <c r="AC94" s="41">
        <v>0</v>
      </c>
      <c r="AD94" s="41"/>
      <c r="AE94" s="41"/>
      <c r="AF94" s="41"/>
      <c r="AG94" s="41"/>
      <c r="AH94" s="41"/>
      <c r="AI94" s="41"/>
      <c r="AJ94" s="41">
        <v>0</v>
      </c>
      <c r="AK94" s="41"/>
      <c r="AL94" s="41"/>
      <c r="AM94" s="41"/>
      <c r="AN94" s="41"/>
      <c r="AO94" s="41"/>
      <c r="AP94" s="41">
        <v>0</v>
      </c>
      <c r="AQ94" s="41"/>
      <c r="AR94" s="41"/>
      <c r="AS94" s="1"/>
    </row>
    <row r="95" spans="1:48" x14ac:dyDescent="0.2">
      <c r="A95" s="46" t="s">
        <v>46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41">
        <v>0</v>
      </c>
      <c r="T95" s="41"/>
      <c r="U95" s="41"/>
      <c r="V95" s="41"/>
      <c r="W95" s="41">
        <v>0</v>
      </c>
      <c r="X95" s="41"/>
      <c r="Y95" s="41"/>
      <c r="Z95" s="41"/>
      <c r="AA95" s="41"/>
      <c r="AB95" s="41"/>
      <c r="AC95" s="41">
        <v>0</v>
      </c>
      <c r="AD95" s="41"/>
      <c r="AE95" s="41"/>
      <c r="AF95" s="41"/>
      <c r="AG95" s="41"/>
      <c r="AH95" s="41"/>
      <c r="AI95" s="41"/>
      <c r="AJ95" s="41">
        <v>0</v>
      </c>
      <c r="AK95" s="41"/>
      <c r="AL95" s="41"/>
      <c r="AM95" s="41"/>
      <c r="AN95" s="41"/>
      <c r="AO95" s="41"/>
      <c r="AP95" s="41">
        <v>0</v>
      </c>
      <c r="AQ95" s="41"/>
      <c r="AR95" s="41"/>
      <c r="AS95" s="1"/>
    </row>
    <row r="96" spans="1:48" ht="17.25" customHeight="1" x14ac:dyDescent="0.2">
      <c r="A96" s="32" t="s">
        <v>47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52">
        <v>0</v>
      </c>
      <c r="T96" s="52"/>
      <c r="U96" s="52"/>
      <c r="V96" s="52"/>
      <c r="W96" s="52">
        <v>0</v>
      </c>
      <c r="X96" s="52"/>
      <c r="Y96" s="52"/>
      <c r="Z96" s="52"/>
      <c r="AA96" s="52"/>
      <c r="AB96" s="52"/>
      <c r="AC96" s="52">
        <v>0</v>
      </c>
      <c r="AD96" s="52"/>
      <c r="AE96" s="52"/>
      <c r="AF96" s="52"/>
      <c r="AG96" s="52"/>
      <c r="AH96" s="52"/>
      <c r="AI96" s="52"/>
      <c r="AJ96" s="52">
        <v>0</v>
      </c>
      <c r="AK96" s="52"/>
      <c r="AL96" s="52"/>
      <c r="AM96" s="52"/>
      <c r="AN96" s="52"/>
      <c r="AO96" s="52"/>
      <c r="AP96" s="52">
        <v>0</v>
      </c>
      <c r="AQ96" s="52"/>
      <c r="AR96" s="52"/>
      <c r="AS96" s="1"/>
    </row>
    <row r="97" spans="1:48" ht="0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8" ht="11.25" customHeight="1" x14ac:dyDescent="0.2">
      <c r="A98" s="67" t="s">
        <v>48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1"/>
    </row>
    <row r="99" spans="1:48" ht="35.450000000000003" customHeight="1" x14ac:dyDescent="0.2">
      <c r="A99" s="40" t="s">
        <v>160</v>
      </c>
      <c r="B99" s="51"/>
      <c r="C99" s="51"/>
      <c r="D99" s="51"/>
      <c r="E99" s="49" t="s">
        <v>82</v>
      </c>
      <c r="F99" s="49"/>
      <c r="G99" s="49"/>
      <c r="H99" s="49" t="s">
        <v>84</v>
      </c>
      <c r="I99" s="49"/>
      <c r="J99" s="49"/>
      <c r="K99" s="49"/>
      <c r="L99" s="49" t="s">
        <v>87</v>
      </c>
      <c r="M99" s="49"/>
      <c r="N99" s="49"/>
      <c r="O99" s="49"/>
      <c r="P99" s="49"/>
      <c r="Q99" s="49" t="s">
        <v>92</v>
      </c>
      <c r="R99" s="49"/>
      <c r="S99" s="49"/>
      <c r="T99" s="49"/>
      <c r="U99" s="49" t="s">
        <v>100</v>
      </c>
      <c r="V99" s="49"/>
      <c r="W99" s="49"/>
      <c r="X99" s="49"/>
      <c r="Y99" s="49" t="s">
        <v>110</v>
      </c>
      <c r="Z99" s="49"/>
      <c r="AA99" s="49"/>
      <c r="AB99" s="49"/>
      <c r="AC99" s="49"/>
      <c r="AD99" s="49" t="s">
        <v>117</v>
      </c>
      <c r="AE99" s="49"/>
      <c r="AF99" s="49"/>
      <c r="AG99" s="49"/>
      <c r="AH99" s="49" t="s">
        <v>122</v>
      </c>
      <c r="AI99" s="49"/>
      <c r="AJ99" s="49"/>
      <c r="AK99" s="49" t="s">
        <v>129</v>
      </c>
      <c r="AL99" s="49"/>
      <c r="AM99" s="49"/>
      <c r="AN99" s="49"/>
      <c r="AO99" s="49"/>
      <c r="AP99" s="49"/>
      <c r="AQ99" s="49" t="s">
        <v>5</v>
      </c>
      <c r="AR99" s="49"/>
      <c r="AS99" s="1"/>
    </row>
    <row r="100" spans="1:48" ht="9" customHeight="1" x14ac:dyDescent="0.2">
      <c r="A100" s="51"/>
      <c r="B100" s="51"/>
      <c r="C100" s="51"/>
      <c r="D100" s="51"/>
      <c r="E100" s="50" t="s">
        <v>83</v>
      </c>
      <c r="F100" s="50"/>
      <c r="G100" s="50"/>
      <c r="H100" s="50" t="s">
        <v>85</v>
      </c>
      <c r="I100" s="50"/>
      <c r="J100" s="50"/>
      <c r="K100" s="50"/>
      <c r="L100" s="50" t="s">
        <v>88</v>
      </c>
      <c r="M100" s="50"/>
      <c r="N100" s="50"/>
      <c r="O100" s="50"/>
      <c r="P100" s="50"/>
      <c r="Q100" s="50" t="s">
        <v>93</v>
      </c>
      <c r="R100" s="50"/>
      <c r="S100" s="50"/>
      <c r="T100" s="50"/>
      <c r="U100" s="50" t="s">
        <v>101</v>
      </c>
      <c r="V100" s="50"/>
      <c r="W100" s="50"/>
      <c r="X100" s="50"/>
      <c r="Y100" s="50" t="s">
        <v>111</v>
      </c>
      <c r="Z100" s="50"/>
      <c r="AA100" s="50"/>
      <c r="AB100" s="50"/>
      <c r="AC100" s="50"/>
      <c r="AD100" s="50" t="s">
        <v>118</v>
      </c>
      <c r="AE100" s="50"/>
      <c r="AF100" s="50"/>
      <c r="AG100" s="50"/>
      <c r="AH100" s="50" t="s">
        <v>123</v>
      </c>
      <c r="AI100" s="50"/>
      <c r="AJ100" s="50"/>
      <c r="AK100" s="50" t="s">
        <v>130</v>
      </c>
      <c r="AL100" s="50"/>
      <c r="AM100" s="50"/>
      <c r="AN100" s="50"/>
      <c r="AO100" s="50"/>
      <c r="AP100" s="50"/>
      <c r="AQ100" s="50" t="s">
        <v>137</v>
      </c>
      <c r="AR100" s="50"/>
      <c r="AS100" s="1"/>
    </row>
    <row r="101" spans="1:48" ht="9" customHeight="1" x14ac:dyDescent="0.2">
      <c r="A101" s="31" t="s">
        <v>165</v>
      </c>
      <c r="B101" s="31"/>
      <c r="C101" s="31"/>
      <c r="D101" s="31"/>
      <c r="E101" s="41">
        <f>AO80</f>
        <v>21988076.491500001</v>
      </c>
      <c r="F101" s="41"/>
      <c r="G101" s="41"/>
      <c r="H101" s="41">
        <f>AG79</f>
        <v>39185821.749999985</v>
      </c>
      <c r="I101" s="41"/>
      <c r="J101" s="41"/>
      <c r="K101" s="41"/>
      <c r="L101" s="41">
        <f>H101-E101</f>
        <v>17197745.258499984</v>
      </c>
      <c r="M101" s="41"/>
      <c r="N101" s="41"/>
      <c r="O101" s="41"/>
      <c r="P101" s="41"/>
      <c r="Q101" s="41">
        <v>0</v>
      </c>
      <c r="R101" s="41"/>
      <c r="S101" s="41"/>
      <c r="T101" s="41"/>
      <c r="U101" s="41">
        <v>0</v>
      </c>
      <c r="V101" s="41"/>
      <c r="W101" s="41"/>
      <c r="X101" s="41"/>
      <c r="Y101" s="41">
        <v>0</v>
      </c>
      <c r="Z101" s="41"/>
      <c r="AA101" s="41"/>
      <c r="AB101" s="41"/>
      <c r="AC101" s="41"/>
      <c r="AD101" s="41">
        <v>0</v>
      </c>
      <c r="AE101" s="41"/>
      <c r="AF101" s="41"/>
      <c r="AG101" s="41"/>
      <c r="AH101" s="41">
        <f>Q101-AD101-AK101</f>
        <v>0</v>
      </c>
      <c r="AI101" s="41"/>
      <c r="AJ101" s="41"/>
      <c r="AK101" s="41">
        <v>0</v>
      </c>
      <c r="AL101" s="41"/>
      <c r="AM101" s="41"/>
      <c r="AN101" s="41"/>
      <c r="AO101" s="41"/>
      <c r="AP101" s="41"/>
      <c r="AQ101" s="41">
        <v>0</v>
      </c>
      <c r="AR101" s="41"/>
      <c r="AS101" s="1"/>
    </row>
    <row r="102" spans="1:48" ht="12.2" customHeight="1" x14ac:dyDescent="0.2">
      <c r="A102" s="31" t="s">
        <v>159</v>
      </c>
      <c r="B102" s="31"/>
      <c r="C102" s="31"/>
      <c r="D102" s="31"/>
      <c r="E102" s="41">
        <v>36047599</v>
      </c>
      <c r="F102" s="41"/>
      <c r="G102" s="41"/>
      <c r="H102" s="41">
        <v>68425220.180000007</v>
      </c>
      <c r="I102" s="41"/>
      <c r="J102" s="41"/>
      <c r="K102" s="41"/>
      <c r="L102" s="41">
        <v>32377621.18</v>
      </c>
      <c r="M102" s="41"/>
      <c r="N102" s="41"/>
      <c r="O102" s="41"/>
      <c r="P102" s="41"/>
      <c r="Q102" s="41">
        <v>8346635.7300000004</v>
      </c>
      <c r="R102" s="41"/>
      <c r="S102" s="41"/>
      <c r="T102" s="41"/>
      <c r="U102" s="41">
        <v>0</v>
      </c>
      <c r="V102" s="41"/>
      <c r="W102" s="41"/>
      <c r="X102" s="41"/>
      <c r="Y102" s="41">
        <v>0</v>
      </c>
      <c r="Z102" s="41"/>
      <c r="AA102" s="41"/>
      <c r="AB102" s="41"/>
      <c r="AC102" s="41"/>
      <c r="AD102" s="41">
        <v>6128844.6600000001</v>
      </c>
      <c r="AE102" s="41"/>
      <c r="AF102" s="41"/>
      <c r="AG102" s="41"/>
      <c r="AH102" s="41">
        <f>Q102-AD102-AK102</f>
        <v>1358409.9000000004</v>
      </c>
      <c r="AI102" s="41"/>
      <c r="AJ102" s="41"/>
      <c r="AK102" s="41">
        <v>859381.17</v>
      </c>
      <c r="AL102" s="41"/>
      <c r="AM102" s="41"/>
      <c r="AN102" s="41"/>
      <c r="AO102" s="41"/>
      <c r="AP102" s="41"/>
      <c r="AQ102" s="41">
        <f>L102-AK102</f>
        <v>31518240.009999998</v>
      </c>
      <c r="AR102" s="41"/>
      <c r="AS102" s="1"/>
    </row>
    <row r="103" spans="1:48" ht="11.25" customHeight="1" x14ac:dyDescent="0.2">
      <c r="A103" s="31" t="s">
        <v>140</v>
      </c>
      <c r="B103" s="31"/>
      <c r="C103" s="31"/>
      <c r="D103" s="31"/>
      <c r="E103" s="41">
        <v>29136827.120000001</v>
      </c>
      <c r="F103" s="41"/>
      <c r="G103" s="41"/>
      <c r="H103" s="41">
        <v>55215035.079999998</v>
      </c>
      <c r="I103" s="41"/>
      <c r="J103" s="41"/>
      <c r="K103" s="41"/>
      <c r="L103" s="41">
        <v>26078207.960000001</v>
      </c>
      <c r="M103" s="41"/>
      <c r="N103" s="41"/>
      <c r="O103" s="41"/>
      <c r="P103" s="41"/>
      <c r="Q103" s="41">
        <v>5195633.3899999997</v>
      </c>
      <c r="R103" s="41"/>
      <c r="S103" s="41"/>
      <c r="T103" s="41"/>
      <c r="U103" s="41">
        <v>0</v>
      </c>
      <c r="V103" s="41"/>
      <c r="W103" s="41"/>
      <c r="X103" s="41"/>
      <c r="Y103" s="41">
        <v>0</v>
      </c>
      <c r="Z103" s="41"/>
      <c r="AA103" s="41"/>
      <c r="AB103" s="41"/>
      <c r="AC103" s="41"/>
      <c r="AD103" s="41">
        <f>4581551.41+7052.22</f>
        <v>4588603.63</v>
      </c>
      <c r="AE103" s="41"/>
      <c r="AF103" s="41"/>
      <c r="AG103" s="41"/>
      <c r="AH103" s="41">
        <f>Q103-AD103-AK103</f>
        <v>4619.0299999997951</v>
      </c>
      <c r="AI103" s="41"/>
      <c r="AJ103" s="41"/>
      <c r="AK103" s="41">
        <f>584328.09+18082.64</f>
        <v>602410.73</v>
      </c>
      <c r="AL103" s="41"/>
      <c r="AM103" s="41"/>
      <c r="AN103" s="41"/>
      <c r="AO103" s="41"/>
      <c r="AP103" s="41"/>
      <c r="AQ103" s="41">
        <f>L103-AK103</f>
        <v>25475797.23</v>
      </c>
      <c r="AR103" s="41"/>
      <c r="AS103" s="1"/>
    </row>
    <row r="104" spans="1:48" ht="11.25" customHeight="1" x14ac:dyDescent="0.2">
      <c r="A104" s="46" t="s">
        <v>141</v>
      </c>
      <c r="B104" s="31"/>
      <c r="C104" s="31"/>
      <c r="D104" s="31"/>
      <c r="E104" s="41">
        <v>29189196.370000001</v>
      </c>
      <c r="F104" s="41"/>
      <c r="G104" s="41"/>
      <c r="H104" s="41">
        <v>46529689.18</v>
      </c>
      <c r="I104" s="41"/>
      <c r="J104" s="41"/>
      <c r="K104" s="41"/>
      <c r="L104" s="41">
        <f t="shared" ref="L104:L110" si="12">H104-E104</f>
        <v>17340492.809999999</v>
      </c>
      <c r="M104" s="41"/>
      <c r="N104" s="41"/>
      <c r="O104" s="41"/>
      <c r="P104" s="41"/>
      <c r="Q104" s="41">
        <v>5451678.1399999997</v>
      </c>
      <c r="R104" s="41"/>
      <c r="S104" s="41"/>
      <c r="T104" s="41"/>
      <c r="U104" s="41">
        <v>0</v>
      </c>
      <c r="V104" s="41"/>
      <c r="W104" s="41"/>
      <c r="X104" s="41"/>
      <c r="Y104" s="41">
        <v>0</v>
      </c>
      <c r="Z104" s="41"/>
      <c r="AA104" s="41"/>
      <c r="AB104" s="41"/>
      <c r="AC104" s="41"/>
      <c r="AD104" s="41">
        <v>5341526.97</v>
      </c>
      <c r="AE104" s="41"/>
      <c r="AF104" s="41"/>
      <c r="AG104" s="41"/>
      <c r="AH104" s="41">
        <f>Q104-AD104-AK104</f>
        <v>0</v>
      </c>
      <c r="AI104" s="41"/>
      <c r="AJ104" s="41"/>
      <c r="AK104" s="41">
        <v>110151.17</v>
      </c>
      <c r="AL104" s="41"/>
      <c r="AM104" s="41"/>
      <c r="AN104" s="41"/>
      <c r="AO104" s="41"/>
      <c r="AP104" s="41"/>
      <c r="AQ104" s="41">
        <f>L104-AK104</f>
        <v>17230341.639999997</v>
      </c>
      <c r="AR104" s="41"/>
      <c r="AS104" s="1"/>
    </row>
    <row r="105" spans="1:48" ht="12.2" customHeight="1" x14ac:dyDescent="0.2">
      <c r="A105" s="46" t="s">
        <v>142</v>
      </c>
      <c r="B105" s="31"/>
      <c r="C105" s="31"/>
      <c r="D105" s="31"/>
      <c r="E105" s="41">
        <v>27039266.239999998</v>
      </c>
      <c r="F105" s="41"/>
      <c r="G105" s="41"/>
      <c r="H105" s="41">
        <v>41961922.140000001</v>
      </c>
      <c r="I105" s="41"/>
      <c r="J105" s="41"/>
      <c r="K105" s="41"/>
      <c r="L105" s="41">
        <f t="shared" si="12"/>
        <v>14922655.900000002</v>
      </c>
      <c r="M105" s="41"/>
      <c r="N105" s="41"/>
      <c r="O105" s="41"/>
      <c r="P105" s="41"/>
      <c r="Q105" s="41">
        <v>1574021.89</v>
      </c>
      <c r="R105" s="41"/>
      <c r="S105" s="41"/>
      <c r="T105" s="41"/>
      <c r="U105" s="41">
        <v>1312684.49</v>
      </c>
      <c r="V105" s="41"/>
      <c r="W105" s="41"/>
      <c r="X105" s="41"/>
      <c r="Y105" s="41">
        <v>0</v>
      </c>
      <c r="Z105" s="41"/>
      <c r="AA105" s="41"/>
      <c r="AB105" s="41"/>
      <c r="AC105" s="41"/>
      <c r="AD105" s="41">
        <v>1143988.3600000001</v>
      </c>
      <c r="AE105" s="41"/>
      <c r="AF105" s="41"/>
      <c r="AG105" s="41"/>
      <c r="AH105" s="41">
        <v>0</v>
      </c>
      <c r="AI105" s="41"/>
      <c r="AJ105" s="41"/>
      <c r="AK105" s="41">
        <v>430033.53</v>
      </c>
      <c r="AL105" s="41"/>
      <c r="AM105" s="41"/>
      <c r="AN105" s="41"/>
      <c r="AO105" s="41"/>
      <c r="AP105" s="41"/>
      <c r="AQ105" s="41">
        <f>L105-AK105+U105</f>
        <v>15805306.860000003</v>
      </c>
      <c r="AR105" s="41"/>
      <c r="AS105" s="1"/>
    </row>
    <row r="106" spans="1:48" ht="11.25" customHeight="1" x14ac:dyDescent="0.2">
      <c r="A106" s="46" t="s">
        <v>143</v>
      </c>
      <c r="B106" s="31"/>
      <c r="C106" s="31"/>
      <c r="D106" s="31"/>
      <c r="E106" s="41">
        <v>24768919.460000001</v>
      </c>
      <c r="F106" s="41"/>
      <c r="G106" s="41"/>
      <c r="H106" s="41">
        <v>43818245.600000001</v>
      </c>
      <c r="I106" s="41"/>
      <c r="J106" s="41"/>
      <c r="K106" s="41"/>
      <c r="L106" s="41">
        <f t="shared" si="12"/>
        <v>19049326.140000001</v>
      </c>
      <c r="M106" s="41"/>
      <c r="N106" s="41"/>
      <c r="O106" s="41"/>
      <c r="P106" s="41"/>
      <c r="Q106" s="41">
        <v>1612113.18</v>
      </c>
      <c r="R106" s="41"/>
      <c r="S106" s="41"/>
      <c r="T106" s="41"/>
      <c r="U106" s="41">
        <v>0</v>
      </c>
      <c r="V106" s="41"/>
      <c r="W106" s="41"/>
      <c r="X106" s="41"/>
      <c r="Y106" s="41">
        <v>0</v>
      </c>
      <c r="Z106" s="41"/>
      <c r="AA106" s="41"/>
      <c r="AB106" s="41"/>
      <c r="AC106" s="41"/>
      <c r="AD106" s="41">
        <v>1602283.48</v>
      </c>
      <c r="AE106" s="41"/>
      <c r="AF106" s="41"/>
      <c r="AG106" s="41"/>
      <c r="AH106" s="41">
        <f t="shared" ref="AH106:AH109" si="13">Q106-AD106-AK106</f>
        <v>-4.7293724492192268E-11</v>
      </c>
      <c r="AI106" s="41"/>
      <c r="AJ106" s="41"/>
      <c r="AK106" s="41">
        <v>9829.7000000000007</v>
      </c>
      <c r="AL106" s="41"/>
      <c r="AM106" s="41"/>
      <c r="AN106" s="41"/>
      <c r="AO106" s="41"/>
      <c r="AP106" s="41"/>
      <c r="AQ106" s="41">
        <f t="shared" ref="AQ106:AQ110" si="14">L106-AK106</f>
        <v>19039496.440000001</v>
      </c>
      <c r="AR106" s="41"/>
      <c r="AS106" s="1"/>
    </row>
    <row r="107" spans="1:48" ht="11.25" customHeight="1" x14ac:dyDescent="0.2">
      <c r="A107" s="46" t="s">
        <v>144</v>
      </c>
      <c r="B107" s="31"/>
      <c r="C107" s="31"/>
      <c r="D107" s="31"/>
      <c r="E107" s="41">
        <v>22702522.109999999</v>
      </c>
      <c r="F107" s="41"/>
      <c r="G107" s="41"/>
      <c r="H107" s="41">
        <v>40353900.799999997</v>
      </c>
      <c r="I107" s="41"/>
      <c r="J107" s="41"/>
      <c r="K107" s="41"/>
      <c r="L107" s="41">
        <f t="shared" si="12"/>
        <v>17651378.689999998</v>
      </c>
      <c r="M107" s="41"/>
      <c r="N107" s="41"/>
      <c r="O107" s="41"/>
      <c r="P107" s="41"/>
      <c r="Q107" s="41">
        <v>1440462.39</v>
      </c>
      <c r="R107" s="41"/>
      <c r="S107" s="41"/>
      <c r="T107" s="41"/>
      <c r="U107" s="41">
        <v>0</v>
      </c>
      <c r="V107" s="41"/>
      <c r="W107" s="41"/>
      <c r="X107" s="41"/>
      <c r="Y107" s="41">
        <v>0</v>
      </c>
      <c r="Z107" s="41"/>
      <c r="AA107" s="41"/>
      <c r="AB107" s="41"/>
      <c r="AC107" s="41"/>
      <c r="AD107" s="41">
        <v>1423518.23</v>
      </c>
      <c r="AE107" s="41"/>
      <c r="AF107" s="41"/>
      <c r="AG107" s="41"/>
      <c r="AH107" s="41">
        <f t="shared" si="13"/>
        <v>-8.3673512563109398E-11</v>
      </c>
      <c r="AI107" s="41"/>
      <c r="AJ107" s="41"/>
      <c r="AK107" s="41">
        <v>16944.16</v>
      </c>
      <c r="AL107" s="41"/>
      <c r="AM107" s="41"/>
      <c r="AN107" s="41"/>
      <c r="AO107" s="41"/>
      <c r="AP107" s="41"/>
      <c r="AQ107" s="41">
        <f t="shared" si="14"/>
        <v>17634434.529999997</v>
      </c>
      <c r="AR107" s="41"/>
      <c r="AS107" s="1"/>
    </row>
    <row r="108" spans="1:48" ht="12.2" customHeight="1" x14ac:dyDescent="0.2">
      <c r="A108" s="46" t="s">
        <v>145</v>
      </c>
      <c r="B108" s="31"/>
      <c r="C108" s="31"/>
      <c r="D108" s="31"/>
      <c r="E108" s="41">
        <v>21542185.789999999</v>
      </c>
      <c r="F108" s="41"/>
      <c r="G108" s="41"/>
      <c r="H108" s="41">
        <v>37930476.380000003</v>
      </c>
      <c r="I108" s="41"/>
      <c r="J108" s="41"/>
      <c r="K108" s="41"/>
      <c r="L108" s="41">
        <f t="shared" si="12"/>
        <v>16388290.590000004</v>
      </c>
      <c r="M108" s="41"/>
      <c r="N108" s="41"/>
      <c r="O108" s="41"/>
      <c r="P108" s="41"/>
      <c r="Q108" s="41">
        <v>1015962.41</v>
      </c>
      <c r="R108" s="41"/>
      <c r="S108" s="41"/>
      <c r="T108" s="41"/>
      <c r="U108" s="41">
        <v>689220.06</v>
      </c>
      <c r="V108" s="41"/>
      <c r="W108" s="41"/>
      <c r="X108" s="41"/>
      <c r="Y108" s="41">
        <v>0</v>
      </c>
      <c r="Z108" s="41"/>
      <c r="AA108" s="41"/>
      <c r="AB108" s="41"/>
      <c r="AC108" s="41"/>
      <c r="AD108" s="41">
        <v>901781.79</v>
      </c>
      <c r="AE108" s="41"/>
      <c r="AF108" s="41"/>
      <c r="AG108" s="41"/>
      <c r="AH108" s="41">
        <f t="shared" si="13"/>
        <v>0</v>
      </c>
      <c r="AI108" s="41"/>
      <c r="AJ108" s="41"/>
      <c r="AK108" s="41">
        <v>114180.62</v>
      </c>
      <c r="AL108" s="41"/>
      <c r="AM108" s="41"/>
      <c r="AN108" s="41"/>
      <c r="AO108" s="41"/>
      <c r="AP108" s="41"/>
      <c r="AQ108" s="41">
        <f>L108+U108-AK108</f>
        <v>16963330.030000001</v>
      </c>
      <c r="AR108" s="41"/>
      <c r="AS108" s="1"/>
    </row>
    <row r="109" spans="1:48" ht="12.2" customHeight="1" x14ac:dyDescent="0.2">
      <c r="A109" s="46" t="s">
        <v>146</v>
      </c>
      <c r="B109" s="31"/>
      <c r="C109" s="31"/>
      <c r="D109" s="31"/>
      <c r="E109" s="41">
        <v>20836911.940000001</v>
      </c>
      <c r="F109" s="41"/>
      <c r="G109" s="41"/>
      <c r="H109" s="41">
        <v>38799270.520000003</v>
      </c>
      <c r="I109" s="41"/>
      <c r="J109" s="41"/>
      <c r="K109" s="41"/>
      <c r="L109" s="41">
        <f t="shared" si="12"/>
        <v>17962358.580000002</v>
      </c>
      <c r="M109" s="41"/>
      <c r="N109" s="41"/>
      <c r="O109" s="41"/>
      <c r="P109" s="41"/>
      <c r="Q109" s="41">
        <v>66329.759999999995</v>
      </c>
      <c r="R109" s="41"/>
      <c r="S109" s="41"/>
      <c r="T109" s="41"/>
      <c r="U109" s="41">
        <v>0</v>
      </c>
      <c r="V109" s="41"/>
      <c r="W109" s="41"/>
      <c r="X109" s="41"/>
      <c r="Y109" s="41">
        <v>0</v>
      </c>
      <c r="Z109" s="41"/>
      <c r="AA109" s="41"/>
      <c r="AB109" s="41"/>
      <c r="AC109" s="41"/>
      <c r="AD109" s="41">
        <v>59234.31</v>
      </c>
      <c r="AE109" s="41"/>
      <c r="AF109" s="41"/>
      <c r="AG109" s="41"/>
      <c r="AH109" s="41">
        <f t="shared" si="13"/>
        <v>0</v>
      </c>
      <c r="AI109" s="41"/>
      <c r="AJ109" s="41"/>
      <c r="AK109" s="41">
        <v>7095.45</v>
      </c>
      <c r="AL109" s="41"/>
      <c r="AM109" s="41"/>
      <c r="AN109" s="41"/>
      <c r="AO109" s="41"/>
      <c r="AP109" s="41"/>
      <c r="AQ109" s="41">
        <f t="shared" si="14"/>
        <v>17955263.130000003</v>
      </c>
      <c r="AR109" s="41"/>
      <c r="AS109" s="1"/>
    </row>
    <row r="110" spans="1:48" ht="12.2" customHeight="1" x14ac:dyDescent="0.2">
      <c r="A110" s="46" t="s">
        <v>147</v>
      </c>
      <c r="B110" s="31"/>
      <c r="C110" s="31"/>
      <c r="D110" s="31"/>
      <c r="E110" s="41">
        <v>19058646</v>
      </c>
      <c r="F110" s="41"/>
      <c r="G110" s="41"/>
      <c r="H110" s="41">
        <v>34738105.920000002</v>
      </c>
      <c r="I110" s="41"/>
      <c r="J110" s="41"/>
      <c r="K110" s="41"/>
      <c r="L110" s="41">
        <f t="shared" si="12"/>
        <v>15679459.920000002</v>
      </c>
      <c r="M110" s="41"/>
      <c r="N110" s="41"/>
      <c r="O110" s="41"/>
      <c r="P110" s="41"/>
      <c r="Q110" s="22"/>
      <c r="R110" s="22"/>
      <c r="S110" s="41">
        <v>769950.32</v>
      </c>
      <c r="T110" s="41"/>
      <c r="U110" s="41">
        <v>0</v>
      </c>
      <c r="V110" s="41"/>
      <c r="W110" s="41"/>
      <c r="X110" s="41"/>
      <c r="Y110" s="41">
        <v>0</v>
      </c>
      <c r="Z110" s="41"/>
      <c r="AA110" s="41"/>
      <c r="AB110" s="41"/>
      <c r="AC110" s="41"/>
      <c r="AD110" s="41">
        <v>712699.89</v>
      </c>
      <c r="AE110" s="41"/>
      <c r="AF110" s="41"/>
      <c r="AG110" s="41"/>
      <c r="AH110" s="41">
        <v>0</v>
      </c>
      <c r="AI110" s="41"/>
      <c r="AJ110" s="41"/>
      <c r="AK110" s="41">
        <v>57250.43</v>
      </c>
      <c r="AL110" s="41"/>
      <c r="AM110" s="41"/>
      <c r="AN110" s="41"/>
      <c r="AO110" s="41"/>
      <c r="AP110" s="41"/>
      <c r="AQ110" s="41">
        <f t="shared" si="14"/>
        <v>15622209.490000002</v>
      </c>
      <c r="AR110" s="41"/>
      <c r="AS110" s="1"/>
    </row>
    <row r="111" spans="1:48" ht="12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V111" s="17"/>
    </row>
    <row r="112" spans="1:48" ht="12.2" customHeight="1" x14ac:dyDescent="0.2">
      <c r="A112" s="60" t="s">
        <v>49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72">
        <v>0</v>
      </c>
      <c r="AN112" s="72"/>
      <c r="AO112" s="72"/>
      <c r="AP112" s="72"/>
      <c r="AQ112" s="72"/>
      <c r="AR112" s="72"/>
      <c r="AS112" s="1"/>
    </row>
    <row r="113" spans="1:45" ht="12.2" customHeight="1" x14ac:dyDescent="0.2">
      <c r="A113" s="60" t="s">
        <v>50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72">
        <v>0</v>
      </c>
      <c r="AN113" s="72"/>
      <c r="AO113" s="72"/>
      <c r="AP113" s="72"/>
      <c r="AQ113" s="72"/>
      <c r="AR113" s="72"/>
      <c r="AS113" s="1"/>
    </row>
    <row r="114" spans="1:45" ht="12.95" customHeight="1" x14ac:dyDescent="0.2">
      <c r="A114" s="60" t="s">
        <v>3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72">
        <v>0</v>
      </c>
      <c r="AN114" s="72"/>
      <c r="AO114" s="72"/>
      <c r="AP114" s="72"/>
      <c r="AQ114" s="72"/>
      <c r="AR114" s="72"/>
      <c r="AS114" s="1"/>
    </row>
    <row r="115" spans="1:45" ht="9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6.7" customHeight="1" x14ac:dyDescent="0.2">
      <c r="A116" s="51" t="s">
        <v>4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49" t="s">
        <v>94</v>
      </c>
      <c r="T116" s="49"/>
      <c r="U116" s="49"/>
      <c r="V116" s="49"/>
      <c r="W116" s="49" t="s">
        <v>106</v>
      </c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 t="s">
        <v>133</v>
      </c>
      <c r="AQ116" s="49"/>
      <c r="AR116" s="49"/>
      <c r="AS116" s="1"/>
    </row>
    <row r="117" spans="1:45" ht="10.5" customHeight="1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49"/>
      <c r="T117" s="49"/>
      <c r="U117" s="49"/>
      <c r="V117" s="49"/>
      <c r="W117" s="49" t="s">
        <v>107</v>
      </c>
      <c r="X117" s="49"/>
      <c r="Y117" s="49"/>
      <c r="Z117" s="49"/>
      <c r="AA117" s="49"/>
      <c r="AB117" s="49"/>
      <c r="AC117" s="49" t="s">
        <v>114</v>
      </c>
      <c r="AD117" s="49"/>
      <c r="AE117" s="49"/>
      <c r="AF117" s="49"/>
      <c r="AG117" s="49"/>
      <c r="AH117" s="49"/>
      <c r="AI117" s="49"/>
      <c r="AJ117" s="49" t="s">
        <v>126</v>
      </c>
      <c r="AK117" s="49"/>
      <c r="AL117" s="49"/>
      <c r="AM117" s="49"/>
      <c r="AN117" s="49"/>
      <c r="AO117" s="49"/>
      <c r="AP117" s="49"/>
      <c r="AQ117" s="49"/>
      <c r="AR117" s="49"/>
      <c r="AS117" s="1"/>
    </row>
    <row r="118" spans="1:45" ht="9" customHeight="1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0" t="s">
        <v>96</v>
      </c>
      <c r="T118" s="50"/>
      <c r="U118" s="50"/>
      <c r="V118" s="50"/>
      <c r="W118" s="50" t="s">
        <v>109</v>
      </c>
      <c r="X118" s="50"/>
      <c r="Y118" s="50"/>
      <c r="Z118" s="50"/>
      <c r="AA118" s="50"/>
      <c r="AB118" s="50"/>
      <c r="AC118" s="50" t="s">
        <v>116</v>
      </c>
      <c r="AD118" s="50"/>
      <c r="AE118" s="50"/>
      <c r="AF118" s="50"/>
      <c r="AG118" s="50"/>
      <c r="AH118" s="50"/>
      <c r="AI118" s="50"/>
      <c r="AJ118" s="50" t="s">
        <v>128</v>
      </c>
      <c r="AK118" s="50"/>
      <c r="AL118" s="50"/>
      <c r="AM118" s="50"/>
      <c r="AN118" s="50"/>
      <c r="AO118" s="50"/>
      <c r="AP118" s="50" t="s">
        <v>135</v>
      </c>
      <c r="AQ118" s="50"/>
      <c r="AR118" s="50"/>
      <c r="AS118" s="1"/>
    </row>
    <row r="119" spans="1:45" ht="9" customHeight="1" x14ac:dyDescent="0.2">
      <c r="A119" s="31" t="s">
        <v>164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41">
        <v>0</v>
      </c>
      <c r="T119" s="41"/>
      <c r="U119" s="41"/>
      <c r="V119" s="41"/>
      <c r="W119" s="41">
        <v>0</v>
      </c>
      <c r="X119" s="41"/>
      <c r="Y119" s="41"/>
      <c r="Z119" s="41"/>
      <c r="AA119" s="41"/>
      <c r="AB119" s="41"/>
      <c r="AC119" s="41">
        <v>0</v>
      </c>
      <c r="AD119" s="41"/>
      <c r="AE119" s="41"/>
      <c r="AF119" s="41"/>
      <c r="AG119" s="41"/>
      <c r="AH119" s="41"/>
      <c r="AI119" s="41"/>
      <c r="AJ119" s="41">
        <v>0</v>
      </c>
      <c r="AK119" s="41"/>
      <c r="AL119" s="41"/>
      <c r="AM119" s="41"/>
      <c r="AN119" s="41"/>
      <c r="AO119" s="41"/>
      <c r="AP119" s="41">
        <v>0</v>
      </c>
      <c r="AQ119" s="41"/>
      <c r="AR119" s="41"/>
      <c r="AS119" s="1"/>
    </row>
    <row r="120" spans="1:45" ht="11.25" customHeight="1" x14ac:dyDescent="0.2">
      <c r="A120" s="31" t="s">
        <v>148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41">
        <v>0</v>
      </c>
      <c r="T120" s="41"/>
      <c r="U120" s="41"/>
      <c r="V120" s="41"/>
      <c r="W120" s="41">
        <v>0</v>
      </c>
      <c r="X120" s="41"/>
      <c r="Y120" s="41"/>
      <c r="Z120" s="41"/>
      <c r="AA120" s="41"/>
      <c r="AB120" s="41"/>
      <c r="AC120" s="41">
        <v>0</v>
      </c>
      <c r="AD120" s="41"/>
      <c r="AE120" s="41"/>
      <c r="AF120" s="41"/>
      <c r="AG120" s="41"/>
      <c r="AH120" s="41"/>
      <c r="AI120" s="41"/>
      <c r="AJ120" s="41">
        <v>0</v>
      </c>
      <c r="AK120" s="41"/>
      <c r="AL120" s="41"/>
      <c r="AM120" s="41"/>
      <c r="AN120" s="41"/>
      <c r="AO120" s="41"/>
      <c r="AP120" s="41">
        <v>0</v>
      </c>
      <c r="AQ120" s="41"/>
      <c r="AR120" s="41"/>
      <c r="AS120" s="1"/>
    </row>
    <row r="121" spans="1:45" ht="11.25" customHeight="1" x14ac:dyDescent="0.2">
      <c r="A121" s="31" t="s">
        <v>149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41">
        <v>0</v>
      </c>
      <c r="T121" s="41"/>
      <c r="U121" s="41"/>
      <c r="V121" s="41"/>
      <c r="W121" s="41">
        <v>0</v>
      </c>
      <c r="X121" s="41"/>
      <c r="Y121" s="41"/>
      <c r="Z121" s="41"/>
      <c r="AA121" s="41"/>
      <c r="AB121" s="41"/>
      <c r="AC121" s="41">
        <v>0</v>
      </c>
      <c r="AD121" s="41"/>
      <c r="AE121" s="41"/>
      <c r="AF121" s="41"/>
      <c r="AG121" s="41"/>
      <c r="AH121" s="41"/>
      <c r="AI121" s="41"/>
      <c r="AJ121" s="41">
        <v>0</v>
      </c>
      <c r="AK121" s="41"/>
      <c r="AL121" s="41"/>
      <c r="AM121" s="41"/>
      <c r="AN121" s="41"/>
      <c r="AO121" s="41"/>
      <c r="AP121" s="41">
        <v>0</v>
      </c>
      <c r="AQ121" s="41"/>
      <c r="AR121" s="41"/>
      <c r="AS121" s="1"/>
    </row>
    <row r="122" spans="1:45" ht="12.2" customHeight="1" x14ac:dyDescent="0.2">
      <c r="A122" s="31" t="s">
        <v>150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41">
        <v>0</v>
      </c>
      <c r="T122" s="41"/>
      <c r="U122" s="41"/>
      <c r="V122" s="41"/>
      <c r="W122" s="41">
        <v>0</v>
      </c>
      <c r="X122" s="41"/>
      <c r="Y122" s="41"/>
      <c r="Z122" s="41"/>
      <c r="AA122" s="41"/>
      <c r="AB122" s="41"/>
      <c r="AC122" s="41">
        <v>0</v>
      </c>
      <c r="AD122" s="41"/>
      <c r="AE122" s="41"/>
      <c r="AF122" s="41"/>
      <c r="AG122" s="41"/>
      <c r="AH122" s="41"/>
      <c r="AI122" s="41"/>
      <c r="AJ122" s="41">
        <v>0</v>
      </c>
      <c r="AK122" s="41"/>
      <c r="AL122" s="41"/>
      <c r="AM122" s="41"/>
      <c r="AN122" s="41"/>
      <c r="AO122" s="41"/>
      <c r="AP122" s="41">
        <v>0</v>
      </c>
      <c r="AQ122" s="41"/>
      <c r="AR122" s="41"/>
      <c r="AS122" s="1"/>
    </row>
    <row r="123" spans="1:45" ht="11.25" customHeight="1" x14ac:dyDescent="0.2">
      <c r="A123" s="31" t="s">
        <v>51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41">
        <v>0</v>
      </c>
      <c r="T123" s="41"/>
      <c r="U123" s="41"/>
      <c r="V123" s="41"/>
      <c r="W123" s="41">
        <v>0</v>
      </c>
      <c r="X123" s="41"/>
      <c r="Y123" s="41"/>
      <c r="Z123" s="41"/>
      <c r="AA123" s="41"/>
      <c r="AB123" s="41"/>
      <c r="AC123" s="41">
        <v>0</v>
      </c>
      <c r="AD123" s="41"/>
      <c r="AE123" s="41"/>
      <c r="AF123" s="41"/>
      <c r="AG123" s="41"/>
      <c r="AH123" s="41"/>
      <c r="AI123" s="41"/>
      <c r="AJ123" s="41">
        <v>0</v>
      </c>
      <c r="AK123" s="41"/>
      <c r="AL123" s="41"/>
      <c r="AM123" s="41"/>
      <c r="AN123" s="41"/>
      <c r="AO123" s="41"/>
      <c r="AP123" s="41">
        <v>0</v>
      </c>
      <c r="AQ123" s="41"/>
      <c r="AR123" s="41"/>
      <c r="AS123" s="1"/>
    </row>
    <row r="124" spans="1:45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9.75" customHeight="1" x14ac:dyDescent="0.2">
      <c r="A125" s="40" t="s">
        <v>52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61" t="s">
        <v>91</v>
      </c>
      <c r="O125" s="61"/>
      <c r="P125" s="61"/>
      <c r="Q125" s="61"/>
      <c r="R125" s="61"/>
      <c r="S125" s="61"/>
      <c r="T125" s="61"/>
      <c r="U125" s="61"/>
      <c r="V125" s="61"/>
      <c r="W125" s="61" t="s">
        <v>104</v>
      </c>
      <c r="X125" s="61"/>
      <c r="Y125" s="61"/>
      <c r="Z125" s="61"/>
      <c r="AA125" s="61"/>
      <c r="AB125" s="61"/>
      <c r="AC125" s="61"/>
      <c r="AD125" s="61"/>
      <c r="AE125" s="61"/>
      <c r="AF125" s="61" t="s">
        <v>120</v>
      </c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1"/>
    </row>
    <row r="126" spans="1:45" ht="9.75" customHeight="1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 t="s">
        <v>98</v>
      </c>
      <c r="AG126" s="61"/>
      <c r="AH126" s="61"/>
      <c r="AI126" s="61"/>
      <c r="AJ126" s="61"/>
      <c r="AK126" s="61"/>
      <c r="AL126" s="61"/>
      <c r="AM126" s="61" t="s">
        <v>102</v>
      </c>
      <c r="AN126" s="61"/>
      <c r="AO126" s="61"/>
      <c r="AP126" s="61"/>
      <c r="AQ126" s="61"/>
      <c r="AR126" s="61"/>
      <c r="AS126" s="1"/>
    </row>
    <row r="127" spans="1:45" ht="1.5" customHeight="1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1"/>
    </row>
    <row r="128" spans="1:45" ht="9" customHeight="1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62"/>
      <c r="O128" s="62"/>
      <c r="P128" s="62"/>
      <c r="Q128" s="62"/>
      <c r="R128" s="62"/>
      <c r="S128" s="62"/>
      <c r="T128" s="62"/>
      <c r="U128" s="62"/>
      <c r="V128" s="62"/>
      <c r="W128" s="62" t="s">
        <v>90</v>
      </c>
      <c r="X128" s="62"/>
      <c r="Y128" s="62"/>
      <c r="Z128" s="62"/>
      <c r="AA128" s="62"/>
      <c r="AB128" s="62"/>
      <c r="AC128" s="62"/>
      <c r="AD128" s="62"/>
      <c r="AE128" s="62"/>
      <c r="AF128" s="62" t="s">
        <v>99</v>
      </c>
      <c r="AG128" s="62"/>
      <c r="AH128" s="62"/>
      <c r="AI128" s="62"/>
      <c r="AJ128" s="62"/>
      <c r="AK128" s="62"/>
      <c r="AL128" s="62"/>
      <c r="AM128" s="62" t="s">
        <v>103</v>
      </c>
      <c r="AN128" s="62"/>
      <c r="AO128" s="62"/>
      <c r="AP128" s="62"/>
      <c r="AQ128" s="62"/>
      <c r="AR128" s="62"/>
      <c r="AS128" s="1"/>
    </row>
    <row r="129" spans="1:45" ht="1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1"/>
    </row>
    <row r="130" spans="1:45" ht="1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2.2" customHeight="1" x14ac:dyDescent="0.2">
      <c r="A131" s="38" t="s">
        <v>53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54">
        <f>N132+N133+N134</f>
        <v>32422309.879999999</v>
      </c>
      <c r="O131" s="54"/>
      <c r="P131" s="54"/>
      <c r="Q131" s="54"/>
      <c r="R131" s="54"/>
      <c r="S131" s="54"/>
      <c r="T131" s="54"/>
      <c r="U131" s="54"/>
      <c r="V131" s="54"/>
      <c r="W131" s="54">
        <f>W132+W133+W134</f>
        <v>46706485.979999997</v>
      </c>
      <c r="X131" s="54"/>
      <c r="Y131" s="54"/>
      <c r="Z131" s="54"/>
      <c r="AA131" s="54"/>
      <c r="AB131" s="54"/>
      <c r="AC131" s="54"/>
      <c r="AD131" s="54"/>
      <c r="AE131" s="54"/>
      <c r="AF131" s="54">
        <f>AF132+AF133+AF134</f>
        <v>30990274.020000003</v>
      </c>
      <c r="AG131" s="54"/>
      <c r="AH131" s="54"/>
      <c r="AI131" s="54"/>
      <c r="AJ131" s="54"/>
      <c r="AK131" s="54"/>
      <c r="AL131" s="54"/>
      <c r="AM131" s="54">
        <f>AF131/W131*100</f>
        <v>66.351114560984598</v>
      </c>
      <c r="AN131" s="54"/>
      <c r="AO131" s="54"/>
      <c r="AP131" s="54"/>
      <c r="AQ131" s="54"/>
      <c r="AR131" s="54"/>
      <c r="AS131" s="1"/>
    </row>
    <row r="132" spans="1:45" ht="11.25" customHeight="1" x14ac:dyDescent="0.2">
      <c r="A132" s="39" t="s">
        <v>54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55">
        <v>32109309.879999999</v>
      </c>
      <c r="O132" s="55"/>
      <c r="P132" s="55"/>
      <c r="Q132" s="55"/>
      <c r="R132" s="55"/>
      <c r="S132" s="55"/>
      <c r="T132" s="55"/>
      <c r="U132" s="55"/>
      <c r="V132" s="55"/>
      <c r="W132" s="55">
        <v>38442917.979999997</v>
      </c>
      <c r="X132" s="55"/>
      <c r="Y132" s="55"/>
      <c r="Z132" s="55"/>
      <c r="AA132" s="55"/>
      <c r="AB132" s="55"/>
      <c r="AC132" s="55"/>
      <c r="AD132" s="55"/>
      <c r="AE132" s="55"/>
      <c r="AF132" s="55">
        <v>20636557.640000001</v>
      </c>
      <c r="AG132" s="55"/>
      <c r="AH132" s="55"/>
      <c r="AI132" s="55"/>
      <c r="AJ132" s="55"/>
      <c r="AK132" s="55"/>
      <c r="AL132" s="55"/>
      <c r="AM132" s="55">
        <f>AF132/W132*100</f>
        <v>53.681038600493878</v>
      </c>
      <c r="AN132" s="55"/>
      <c r="AO132" s="55"/>
      <c r="AP132" s="55"/>
      <c r="AQ132" s="55"/>
      <c r="AR132" s="55"/>
      <c r="AS132" s="1"/>
    </row>
    <row r="133" spans="1:45" ht="11.25" customHeight="1" x14ac:dyDescent="0.2">
      <c r="A133" s="39" t="s">
        <v>55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55">
        <v>313000</v>
      </c>
      <c r="O133" s="55"/>
      <c r="P133" s="55"/>
      <c r="Q133" s="55"/>
      <c r="R133" s="55"/>
      <c r="S133" s="55"/>
      <c r="T133" s="55"/>
      <c r="U133" s="55"/>
      <c r="V133" s="55"/>
      <c r="W133" s="55">
        <v>8263568</v>
      </c>
      <c r="X133" s="55"/>
      <c r="Y133" s="55"/>
      <c r="Z133" s="55"/>
      <c r="AA133" s="55"/>
      <c r="AB133" s="55"/>
      <c r="AC133" s="55"/>
      <c r="AD133" s="55"/>
      <c r="AE133" s="55"/>
      <c r="AF133" s="55">
        <v>10353716.380000001</v>
      </c>
      <c r="AG133" s="55"/>
      <c r="AH133" s="55"/>
      <c r="AI133" s="55"/>
      <c r="AJ133" s="55"/>
      <c r="AK133" s="55"/>
      <c r="AL133" s="55"/>
      <c r="AM133" s="55">
        <f t="shared" ref="AM133" si="15">AF133/W133*100</f>
        <v>125.29353397951104</v>
      </c>
      <c r="AN133" s="55"/>
      <c r="AO133" s="55"/>
      <c r="AP133" s="55"/>
      <c r="AQ133" s="55"/>
      <c r="AR133" s="55"/>
      <c r="AS133" s="1"/>
    </row>
    <row r="134" spans="1:45" ht="12.2" customHeight="1" x14ac:dyDescent="0.2">
      <c r="A134" s="39" t="s">
        <v>56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55">
        <v>0</v>
      </c>
      <c r="O134" s="55"/>
      <c r="P134" s="55"/>
      <c r="Q134" s="55"/>
      <c r="R134" s="55"/>
      <c r="S134" s="55"/>
      <c r="T134" s="55"/>
      <c r="U134" s="55"/>
      <c r="V134" s="55"/>
      <c r="W134" s="55">
        <v>0</v>
      </c>
      <c r="X134" s="55"/>
      <c r="Y134" s="55"/>
      <c r="Z134" s="55"/>
      <c r="AA134" s="55"/>
      <c r="AB134" s="55"/>
      <c r="AC134" s="55"/>
      <c r="AD134" s="55"/>
      <c r="AE134" s="55"/>
      <c r="AF134" s="55">
        <v>0</v>
      </c>
      <c r="AG134" s="55"/>
      <c r="AH134" s="55"/>
      <c r="AI134" s="55"/>
      <c r="AJ134" s="55"/>
      <c r="AK134" s="55"/>
      <c r="AL134" s="55"/>
      <c r="AM134" s="55">
        <v>0</v>
      </c>
      <c r="AN134" s="55"/>
      <c r="AO134" s="55"/>
      <c r="AP134" s="55"/>
      <c r="AQ134" s="55"/>
      <c r="AR134" s="55"/>
      <c r="AS134" s="1"/>
    </row>
    <row r="135" spans="1:45" ht="11.25" customHeight="1" x14ac:dyDescent="0.2">
      <c r="A135" s="39" t="s">
        <v>57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55">
        <v>0</v>
      </c>
      <c r="O135" s="55"/>
      <c r="P135" s="55"/>
      <c r="Q135" s="55"/>
      <c r="R135" s="55"/>
      <c r="S135" s="55"/>
      <c r="T135" s="55"/>
      <c r="U135" s="55"/>
      <c r="V135" s="55"/>
      <c r="W135" s="55">
        <v>0</v>
      </c>
      <c r="X135" s="55"/>
      <c r="Y135" s="55"/>
      <c r="Z135" s="55"/>
      <c r="AA135" s="55"/>
      <c r="AB135" s="55"/>
      <c r="AC135" s="55"/>
      <c r="AD135" s="55"/>
      <c r="AE135" s="55"/>
      <c r="AF135" s="55">
        <v>0</v>
      </c>
      <c r="AG135" s="55"/>
      <c r="AH135" s="55"/>
      <c r="AI135" s="55"/>
      <c r="AJ135" s="55"/>
      <c r="AK135" s="55"/>
      <c r="AL135" s="55"/>
      <c r="AM135" s="55">
        <v>0</v>
      </c>
      <c r="AN135" s="55"/>
      <c r="AO135" s="55"/>
      <c r="AP135" s="55"/>
      <c r="AQ135" s="55"/>
      <c r="AR135" s="55"/>
      <c r="AS135" s="1"/>
    </row>
    <row r="136" spans="1:45" ht="9" customHeight="1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1.25" customHeight="1" x14ac:dyDescent="0.2">
      <c r="A137" s="38" t="s">
        <v>58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54">
        <v>730541.64</v>
      </c>
      <c r="O137" s="54"/>
      <c r="P137" s="54"/>
      <c r="Q137" s="54"/>
      <c r="R137" s="54"/>
      <c r="S137" s="54"/>
      <c r="T137" s="54"/>
      <c r="U137" s="54"/>
      <c r="V137" s="54"/>
      <c r="W137" s="54">
        <v>2730541.64</v>
      </c>
      <c r="X137" s="54"/>
      <c r="Y137" s="54"/>
      <c r="Z137" s="54"/>
      <c r="AA137" s="54"/>
      <c r="AB137" s="54"/>
      <c r="AC137" s="54"/>
      <c r="AD137" s="54"/>
      <c r="AE137" s="54"/>
      <c r="AF137" s="54">
        <v>695553.29</v>
      </c>
      <c r="AG137" s="54"/>
      <c r="AH137" s="54"/>
      <c r="AI137" s="54"/>
      <c r="AJ137" s="54"/>
      <c r="AK137" s="54"/>
      <c r="AL137" s="54"/>
      <c r="AM137" s="54">
        <f>AF137/W137*100</f>
        <v>25.473088555426681</v>
      </c>
      <c r="AN137" s="54"/>
      <c r="AO137" s="54"/>
      <c r="AP137" s="54"/>
      <c r="AQ137" s="54"/>
      <c r="AR137" s="54"/>
      <c r="AS137" s="1"/>
    </row>
    <row r="138" spans="1:45" ht="11.25" customHeight="1" x14ac:dyDescent="0.2">
      <c r="A138" s="38" t="s">
        <v>59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54">
        <f>N131+N137</f>
        <v>33152851.52</v>
      </c>
      <c r="O138" s="54"/>
      <c r="P138" s="54"/>
      <c r="Q138" s="54"/>
      <c r="R138" s="54"/>
      <c r="S138" s="54"/>
      <c r="T138" s="54"/>
      <c r="U138" s="54"/>
      <c r="V138" s="54"/>
      <c r="W138" s="54">
        <f>W131+W137</f>
        <v>49437027.619999997</v>
      </c>
      <c r="X138" s="54"/>
      <c r="Y138" s="54"/>
      <c r="Z138" s="54"/>
      <c r="AA138" s="54"/>
      <c r="AB138" s="54"/>
      <c r="AC138" s="54"/>
      <c r="AD138" s="54"/>
      <c r="AE138" s="54"/>
      <c r="AF138" s="54">
        <f>AF131+AF137</f>
        <v>31685827.310000002</v>
      </c>
      <c r="AG138" s="54"/>
      <c r="AH138" s="54"/>
      <c r="AI138" s="54"/>
      <c r="AJ138" s="54"/>
      <c r="AK138" s="54"/>
      <c r="AL138" s="54"/>
      <c r="AM138" s="54">
        <f>AF138/W138*100</f>
        <v>64.093309884151168</v>
      </c>
      <c r="AN138" s="54"/>
      <c r="AO138" s="54"/>
      <c r="AP138" s="54"/>
      <c r="AQ138" s="54"/>
      <c r="AR138" s="54"/>
      <c r="AS138" s="1"/>
    </row>
    <row r="139" spans="1:45" ht="9" customHeight="1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7.45" customHeight="1" x14ac:dyDescent="0.2">
      <c r="A140" s="51" t="s">
        <v>60</v>
      </c>
      <c r="B140" s="51"/>
      <c r="C140" s="51"/>
      <c r="D140" s="51"/>
      <c r="E140" s="51"/>
      <c r="F140" s="51"/>
      <c r="G140" s="51"/>
      <c r="H140" s="51"/>
      <c r="I140" s="51"/>
      <c r="J140" s="59" t="s">
        <v>86</v>
      </c>
      <c r="K140" s="59"/>
      <c r="L140" s="59"/>
      <c r="M140" s="49" t="s">
        <v>89</v>
      </c>
      <c r="N140" s="49"/>
      <c r="O140" s="49"/>
      <c r="P140" s="49"/>
      <c r="Q140" s="49"/>
      <c r="R140" s="49"/>
      <c r="S140" s="49"/>
      <c r="T140" s="49" t="s">
        <v>97</v>
      </c>
      <c r="U140" s="49"/>
      <c r="V140" s="49"/>
      <c r="W140" s="49"/>
      <c r="X140" s="49"/>
      <c r="Y140" s="49"/>
      <c r="Z140" s="49"/>
      <c r="AA140" s="49"/>
      <c r="AB140" s="49" t="s">
        <v>112</v>
      </c>
      <c r="AC140" s="49"/>
      <c r="AD140" s="49"/>
      <c r="AE140" s="49"/>
      <c r="AF140" s="49"/>
      <c r="AG140" s="49"/>
      <c r="AH140" s="49"/>
      <c r="AI140" s="49" t="s">
        <v>124</v>
      </c>
      <c r="AJ140" s="49"/>
      <c r="AK140" s="49"/>
      <c r="AL140" s="49"/>
      <c r="AM140" s="49"/>
      <c r="AN140" s="49"/>
      <c r="AO140" s="49"/>
      <c r="AP140" s="49"/>
      <c r="AQ140" s="59" t="s">
        <v>136</v>
      </c>
      <c r="AR140" s="59"/>
      <c r="AS140" s="1"/>
    </row>
    <row r="141" spans="1:45" ht="9.75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9"/>
      <c r="K141" s="59"/>
      <c r="L141" s="59"/>
      <c r="M141" s="49"/>
      <c r="N141" s="49"/>
      <c r="O141" s="49"/>
      <c r="P141" s="49"/>
      <c r="Q141" s="49"/>
      <c r="R141" s="49"/>
      <c r="S141" s="49"/>
      <c r="T141" s="49" t="s">
        <v>98</v>
      </c>
      <c r="U141" s="49"/>
      <c r="V141" s="49" t="s">
        <v>102</v>
      </c>
      <c r="W141" s="49"/>
      <c r="X141" s="49"/>
      <c r="Y141" s="49"/>
      <c r="Z141" s="49"/>
      <c r="AA141" s="49"/>
      <c r="AB141" s="49" t="s">
        <v>98</v>
      </c>
      <c r="AC141" s="49"/>
      <c r="AD141" s="49"/>
      <c r="AE141" s="49" t="s">
        <v>102</v>
      </c>
      <c r="AF141" s="49"/>
      <c r="AG141" s="49"/>
      <c r="AH141" s="49"/>
      <c r="AI141" s="49" t="s">
        <v>98</v>
      </c>
      <c r="AJ141" s="49"/>
      <c r="AK141" s="49"/>
      <c r="AL141" s="49" t="s">
        <v>102</v>
      </c>
      <c r="AM141" s="49"/>
      <c r="AN141" s="49"/>
      <c r="AO141" s="49"/>
      <c r="AP141" s="49"/>
      <c r="AQ141" s="59"/>
      <c r="AR141" s="59"/>
      <c r="AS141" s="1"/>
    </row>
    <row r="142" spans="1:45" ht="9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9"/>
      <c r="K142" s="59"/>
      <c r="L142" s="59"/>
      <c r="M142" s="50" t="s">
        <v>90</v>
      </c>
      <c r="N142" s="50"/>
      <c r="O142" s="50"/>
      <c r="P142" s="50"/>
      <c r="Q142" s="50"/>
      <c r="R142" s="50"/>
      <c r="S142" s="50"/>
      <c r="T142" s="50" t="s">
        <v>99</v>
      </c>
      <c r="U142" s="50"/>
      <c r="V142" s="50" t="s">
        <v>103</v>
      </c>
      <c r="W142" s="50"/>
      <c r="X142" s="50"/>
      <c r="Y142" s="50"/>
      <c r="Z142" s="50"/>
      <c r="AA142" s="50"/>
      <c r="AB142" s="50" t="s">
        <v>113</v>
      </c>
      <c r="AC142" s="50"/>
      <c r="AD142" s="50"/>
      <c r="AE142" s="50" t="s">
        <v>119</v>
      </c>
      <c r="AF142" s="50"/>
      <c r="AG142" s="50"/>
      <c r="AH142" s="50"/>
      <c r="AI142" s="50" t="s">
        <v>125</v>
      </c>
      <c r="AJ142" s="50"/>
      <c r="AK142" s="50"/>
      <c r="AL142" s="50" t="s">
        <v>131</v>
      </c>
      <c r="AM142" s="50"/>
      <c r="AN142" s="50"/>
      <c r="AO142" s="50"/>
      <c r="AP142" s="50"/>
      <c r="AQ142" s="59"/>
      <c r="AR142" s="59"/>
      <c r="AS142" s="1"/>
    </row>
    <row r="143" spans="1:45" ht="12.2" customHeight="1" x14ac:dyDescent="0.2">
      <c r="A143" s="32" t="s">
        <v>61</v>
      </c>
      <c r="B143" s="32"/>
      <c r="C143" s="32"/>
      <c r="D143" s="32"/>
      <c r="E143" s="32"/>
      <c r="F143" s="32"/>
      <c r="G143" s="32"/>
      <c r="H143" s="32"/>
      <c r="I143" s="32"/>
      <c r="J143" s="52">
        <f>J144+J145</f>
        <v>7889249.2800000003</v>
      </c>
      <c r="K143" s="52"/>
      <c r="L143" s="52"/>
      <c r="M143" s="52">
        <f>M144+M145</f>
        <v>15650873.41</v>
      </c>
      <c r="N143" s="52"/>
      <c r="O143" s="52"/>
      <c r="P143" s="52"/>
      <c r="Q143" s="52"/>
      <c r="R143" s="52"/>
      <c r="S143" s="52"/>
      <c r="T143" s="52">
        <f>T144+T145</f>
        <v>7789797.7699999996</v>
      </c>
      <c r="U143" s="52"/>
      <c r="V143" s="52">
        <f>T143/M143*100</f>
        <v>49.772287884091952</v>
      </c>
      <c r="W143" s="52"/>
      <c r="X143" s="52"/>
      <c r="Y143" s="52"/>
      <c r="Z143" s="52"/>
      <c r="AA143" s="52"/>
      <c r="AB143" s="52">
        <f>AB144+AB145</f>
        <v>6435855.7499999991</v>
      </c>
      <c r="AC143" s="52"/>
      <c r="AD143" s="52"/>
      <c r="AE143" s="52">
        <f>AB143/M143*100</f>
        <v>41.121383972653312</v>
      </c>
      <c r="AF143" s="52"/>
      <c r="AG143" s="52"/>
      <c r="AH143" s="52"/>
      <c r="AI143" s="52">
        <f>AI144+AI145</f>
        <v>6327574.1099999994</v>
      </c>
      <c r="AJ143" s="52"/>
      <c r="AK143" s="52"/>
      <c r="AL143" s="52">
        <f>AI143/M143*100</f>
        <v>40.429527121195974</v>
      </c>
      <c r="AM143" s="52"/>
      <c r="AN143" s="52"/>
      <c r="AO143" s="52"/>
      <c r="AP143" s="52"/>
      <c r="AQ143" s="52">
        <f>T143-AB143</f>
        <v>1353942.0200000005</v>
      </c>
      <c r="AR143" s="52"/>
      <c r="AS143" s="1"/>
    </row>
    <row r="144" spans="1:45" ht="11.25" customHeight="1" x14ac:dyDescent="0.2">
      <c r="A144" s="31" t="s">
        <v>62</v>
      </c>
      <c r="B144" s="31"/>
      <c r="C144" s="31"/>
      <c r="D144" s="31"/>
      <c r="E144" s="31"/>
      <c r="F144" s="31"/>
      <c r="G144" s="31"/>
      <c r="H144" s="31"/>
      <c r="I144" s="31"/>
      <c r="J144" s="41">
        <v>7889249.2800000003</v>
      </c>
      <c r="K144" s="41"/>
      <c r="L144" s="41"/>
      <c r="M144" s="41">
        <v>14497558.970000001</v>
      </c>
      <c r="N144" s="41"/>
      <c r="O144" s="41"/>
      <c r="P144" s="41"/>
      <c r="Q144" s="41"/>
      <c r="R144" s="41"/>
      <c r="S144" s="41"/>
      <c r="T144" s="41">
        <v>7785183.7699999996</v>
      </c>
      <c r="U144" s="41"/>
      <c r="V144" s="41">
        <f>T144/M144*100</f>
        <v>53.699962773802042</v>
      </c>
      <c r="W144" s="41"/>
      <c r="X144" s="41"/>
      <c r="Y144" s="41"/>
      <c r="Z144" s="41"/>
      <c r="AA144" s="41"/>
      <c r="AB144" s="41">
        <v>6435855.7499999991</v>
      </c>
      <c r="AC144" s="41"/>
      <c r="AD144" s="41"/>
      <c r="AE144" s="41">
        <f>AB144/M144*100</f>
        <v>44.392685439788892</v>
      </c>
      <c r="AF144" s="41"/>
      <c r="AG144" s="41"/>
      <c r="AH144" s="41"/>
      <c r="AI144" s="41">
        <v>6327574.1099999994</v>
      </c>
      <c r="AJ144" s="41"/>
      <c r="AK144" s="41"/>
      <c r="AL144" s="41">
        <f>AI144/M144*100</f>
        <v>43.645789771186557</v>
      </c>
      <c r="AM144" s="41"/>
      <c r="AN144" s="41"/>
      <c r="AO144" s="41"/>
      <c r="AP144" s="41"/>
      <c r="AQ144" s="41">
        <f>T144-AB144</f>
        <v>1349328.0200000005</v>
      </c>
      <c r="AR144" s="41"/>
      <c r="AS144" s="1"/>
    </row>
    <row r="145" spans="1:45" ht="11.25" customHeight="1" x14ac:dyDescent="0.2">
      <c r="A145" s="31" t="s">
        <v>63</v>
      </c>
      <c r="B145" s="31"/>
      <c r="C145" s="31"/>
      <c r="D145" s="31"/>
      <c r="E145" s="31"/>
      <c r="F145" s="31"/>
      <c r="G145" s="31"/>
      <c r="H145" s="31"/>
      <c r="I145" s="31"/>
      <c r="J145" s="41">
        <v>0</v>
      </c>
      <c r="K145" s="41"/>
      <c r="L145" s="41"/>
      <c r="M145" s="41">
        <v>1153314.44</v>
      </c>
      <c r="N145" s="41"/>
      <c r="O145" s="41"/>
      <c r="P145" s="41"/>
      <c r="Q145" s="41"/>
      <c r="R145" s="41"/>
      <c r="S145" s="41"/>
      <c r="T145" s="41">
        <v>4614</v>
      </c>
      <c r="U145" s="41"/>
      <c r="V145" s="41">
        <v>0</v>
      </c>
      <c r="W145" s="41"/>
      <c r="X145" s="41"/>
      <c r="Y145" s="41"/>
      <c r="Z145" s="41"/>
      <c r="AA145" s="41"/>
      <c r="AB145" s="41">
        <v>0</v>
      </c>
      <c r="AC145" s="41"/>
      <c r="AD145" s="41"/>
      <c r="AE145" s="41">
        <v>0</v>
      </c>
      <c r="AF145" s="41"/>
      <c r="AG145" s="41"/>
      <c r="AH145" s="41"/>
      <c r="AI145" s="41">
        <v>0</v>
      </c>
      <c r="AJ145" s="41"/>
      <c r="AK145" s="41"/>
      <c r="AL145" s="41">
        <v>0</v>
      </c>
      <c r="AM145" s="41"/>
      <c r="AN145" s="41"/>
      <c r="AO145" s="41"/>
      <c r="AP145" s="41"/>
      <c r="AQ145" s="41">
        <f>T145-AB145</f>
        <v>4614</v>
      </c>
      <c r="AR145" s="41"/>
      <c r="AS145" s="1"/>
    </row>
    <row r="146" spans="1:45" ht="12" customHeight="1" x14ac:dyDescent="0.2">
      <c r="A146" s="32" t="s">
        <v>64</v>
      </c>
      <c r="B146" s="32"/>
      <c r="C146" s="32"/>
      <c r="D146" s="32"/>
      <c r="E146" s="32"/>
      <c r="F146" s="32"/>
      <c r="G146" s="32"/>
      <c r="H146" s="32"/>
      <c r="I146" s="32"/>
      <c r="J146" s="52">
        <f>J147+J148</f>
        <v>24957013.199999999</v>
      </c>
      <c r="K146" s="52"/>
      <c r="L146" s="52"/>
      <c r="M146" s="52">
        <f>M147+M148</f>
        <v>40864658.730000012</v>
      </c>
      <c r="N146" s="52"/>
      <c r="O146" s="52"/>
      <c r="P146" s="52"/>
      <c r="Q146" s="52"/>
      <c r="R146" s="52"/>
      <c r="S146" s="52"/>
      <c r="T146" s="52">
        <f>T147+T148</f>
        <v>27354023.570000004</v>
      </c>
      <c r="U146" s="52"/>
      <c r="V146" s="52">
        <f t="shared" ref="V146:V156" si="16">T146/M146*100</f>
        <v>66.938093746806629</v>
      </c>
      <c r="W146" s="52"/>
      <c r="X146" s="52"/>
      <c r="Y146" s="52"/>
      <c r="Z146" s="52"/>
      <c r="AA146" s="52"/>
      <c r="AB146" s="52">
        <f>AB147+AB148</f>
        <v>17003509.980000004</v>
      </c>
      <c r="AC146" s="52"/>
      <c r="AD146" s="52"/>
      <c r="AE146" s="52">
        <f t="shared" ref="AE146:AE156" si="17">AB146/M146*100</f>
        <v>41.609328227467124</v>
      </c>
      <c r="AF146" s="52"/>
      <c r="AG146" s="52"/>
      <c r="AH146" s="52"/>
      <c r="AI146" s="52">
        <f>AI147+AI148</f>
        <v>15488957.350000001</v>
      </c>
      <c r="AJ146" s="52"/>
      <c r="AK146" s="52"/>
      <c r="AL146" s="52">
        <f t="shared" ref="AL146:AL156" si="18">AI146/M146*100</f>
        <v>37.903063016721291</v>
      </c>
      <c r="AM146" s="52"/>
      <c r="AN146" s="52"/>
      <c r="AO146" s="52"/>
      <c r="AP146" s="52"/>
      <c r="AQ146" s="52">
        <f t="shared" ref="AQ146:AQ163" si="19">T146-AB146</f>
        <v>10350513.59</v>
      </c>
      <c r="AR146" s="52"/>
      <c r="AS146" s="1"/>
    </row>
    <row r="147" spans="1:45" ht="11.25" customHeight="1" x14ac:dyDescent="0.2">
      <c r="A147" s="31" t="s">
        <v>62</v>
      </c>
      <c r="B147" s="31"/>
      <c r="C147" s="31"/>
      <c r="D147" s="31"/>
      <c r="E147" s="31"/>
      <c r="F147" s="31"/>
      <c r="G147" s="31"/>
      <c r="H147" s="31"/>
      <c r="I147" s="31"/>
      <c r="J147" s="41">
        <v>24057013.199999999</v>
      </c>
      <c r="K147" s="41"/>
      <c r="L147" s="41"/>
      <c r="M147" s="41">
        <v>40638697.74000001</v>
      </c>
      <c r="N147" s="41"/>
      <c r="O147" s="41"/>
      <c r="P147" s="41"/>
      <c r="Q147" s="41"/>
      <c r="R147" s="41"/>
      <c r="S147" s="41"/>
      <c r="T147" s="41">
        <v>27210744.730000004</v>
      </c>
      <c r="U147" s="41"/>
      <c r="V147" s="41">
        <f t="shared" si="16"/>
        <v>66.957718242080659</v>
      </c>
      <c r="W147" s="41"/>
      <c r="X147" s="41"/>
      <c r="Y147" s="41"/>
      <c r="Z147" s="41"/>
      <c r="AA147" s="41"/>
      <c r="AB147" s="41">
        <v>16947124.480000004</v>
      </c>
      <c r="AC147" s="41"/>
      <c r="AD147" s="41"/>
      <c r="AE147" s="41">
        <f t="shared" si="17"/>
        <v>41.701937863326819</v>
      </c>
      <c r="AF147" s="41"/>
      <c r="AG147" s="41"/>
      <c r="AH147" s="41"/>
      <c r="AI147" s="41">
        <v>15432571.850000001</v>
      </c>
      <c r="AJ147" s="41"/>
      <c r="AK147" s="41"/>
      <c r="AL147" s="41">
        <f t="shared" si="18"/>
        <v>37.975064921457786</v>
      </c>
      <c r="AM147" s="41"/>
      <c r="AN147" s="41"/>
      <c r="AO147" s="41"/>
      <c r="AP147" s="41"/>
      <c r="AQ147" s="41">
        <f t="shared" si="19"/>
        <v>10263620.25</v>
      </c>
      <c r="AR147" s="41"/>
      <c r="AS147" s="1"/>
    </row>
    <row r="148" spans="1:45" ht="11.25" customHeight="1" x14ac:dyDescent="0.2">
      <c r="A148" s="31" t="s">
        <v>63</v>
      </c>
      <c r="B148" s="31"/>
      <c r="C148" s="31"/>
      <c r="D148" s="31"/>
      <c r="E148" s="31"/>
      <c r="F148" s="31"/>
      <c r="G148" s="31"/>
      <c r="H148" s="31"/>
      <c r="I148" s="31"/>
      <c r="J148" s="41">
        <v>900000</v>
      </c>
      <c r="K148" s="41"/>
      <c r="L148" s="41"/>
      <c r="M148" s="41">
        <v>225960.99000000002</v>
      </c>
      <c r="N148" s="41"/>
      <c r="O148" s="41"/>
      <c r="P148" s="41"/>
      <c r="Q148" s="41"/>
      <c r="R148" s="41"/>
      <c r="S148" s="41"/>
      <c r="T148" s="41">
        <v>143278.84</v>
      </c>
      <c r="U148" s="41"/>
      <c r="V148" s="41">
        <v>0</v>
      </c>
      <c r="W148" s="41"/>
      <c r="X148" s="41"/>
      <c r="Y148" s="41"/>
      <c r="Z148" s="41"/>
      <c r="AA148" s="41"/>
      <c r="AB148" s="41">
        <v>56385.5</v>
      </c>
      <c r="AC148" s="41"/>
      <c r="AD148" s="41"/>
      <c r="AE148" s="41">
        <v>0</v>
      </c>
      <c r="AF148" s="41"/>
      <c r="AG148" s="41"/>
      <c r="AH148" s="41"/>
      <c r="AI148" s="41">
        <v>56385.5</v>
      </c>
      <c r="AJ148" s="41"/>
      <c r="AK148" s="41"/>
      <c r="AL148" s="41">
        <v>0</v>
      </c>
      <c r="AM148" s="41"/>
      <c r="AN148" s="41"/>
      <c r="AO148" s="41"/>
      <c r="AP148" s="41"/>
      <c r="AQ148" s="41">
        <f t="shared" si="19"/>
        <v>86893.34</v>
      </c>
      <c r="AR148" s="41"/>
      <c r="AS148" s="1"/>
    </row>
    <row r="149" spans="1:45" ht="12.2" customHeight="1" x14ac:dyDescent="0.2">
      <c r="A149" s="32" t="s">
        <v>65</v>
      </c>
      <c r="B149" s="32"/>
      <c r="C149" s="32"/>
      <c r="D149" s="32"/>
      <c r="E149" s="32"/>
      <c r="F149" s="32"/>
      <c r="G149" s="32"/>
      <c r="H149" s="32"/>
      <c r="I149" s="32"/>
      <c r="J149" s="52">
        <f>J150+J151</f>
        <v>0</v>
      </c>
      <c r="K149" s="52"/>
      <c r="L149" s="52"/>
      <c r="M149" s="52">
        <f>M150+M151</f>
        <v>0</v>
      </c>
      <c r="N149" s="52"/>
      <c r="O149" s="52"/>
      <c r="P149" s="52"/>
      <c r="Q149" s="52"/>
      <c r="R149" s="52"/>
      <c r="S149" s="52"/>
      <c r="T149" s="52">
        <f>T150+T151</f>
        <v>0</v>
      </c>
      <c r="U149" s="52"/>
      <c r="V149" s="52">
        <v>0</v>
      </c>
      <c r="W149" s="52"/>
      <c r="X149" s="52"/>
      <c r="Y149" s="52"/>
      <c r="Z149" s="52"/>
      <c r="AA149" s="52"/>
      <c r="AB149" s="52">
        <f>AB150+AB151</f>
        <v>0</v>
      </c>
      <c r="AC149" s="52"/>
      <c r="AD149" s="52"/>
      <c r="AE149" s="52">
        <v>0</v>
      </c>
      <c r="AF149" s="52"/>
      <c r="AG149" s="52"/>
      <c r="AH149" s="52"/>
      <c r="AI149" s="52">
        <f>AI150+AI151</f>
        <v>0</v>
      </c>
      <c r="AJ149" s="52"/>
      <c r="AK149" s="52"/>
      <c r="AL149" s="52">
        <v>0</v>
      </c>
      <c r="AM149" s="52"/>
      <c r="AN149" s="52"/>
      <c r="AO149" s="52"/>
      <c r="AP149" s="52"/>
      <c r="AQ149" s="52">
        <f t="shared" si="19"/>
        <v>0</v>
      </c>
      <c r="AR149" s="52"/>
      <c r="AS149" s="1"/>
    </row>
    <row r="150" spans="1:45" ht="11.25" customHeight="1" x14ac:dyDescent="0.2">
      <c r="A150" s="31" t="s">
        <v>62</v>
      </c>
      <c r="B150" s="31"/>
      <c r="C150" s="31"/>
      <c r="D150" s="31"/>
      <c r="E150" s="31"/>
      <c r="F150" s="31"/>
      <c r="G150" s="31"/>
      <c r="H150" s="31"/>
      <c r="I150" s="31"/>
      <c r="J150" s="41">
        <v>0</v>
      </c>
      <c r="K150" s="41"/>
      <c r="L150" s="41"/>
      <c r="M150" s="41">
        <v>0</v>
      </c>
      <c r="N150" s="41"/>
      <c r="O150" s="41"/>
      <c r="P150" s="41"/>
      <c r="Q150" s="41"/>
      <c r="R150" s="41"/>
      <c r="S150" s="41"/>
      <c r="T150" s="41">
        <v>0</v>
      </c>
      <c r="U150" s="41"/>
      <c r="V150" s="41">
        <v>0</v>
      </c>
      <c r="W150" s="41"/>
      <c r="X150" s="41"/>
      <c r="Y150" s="41"/>
      <c r="Z150" s="41"/>
      <c r="AA150" s="41"/>
      <c r="AB150" s="41">
        <v>0</v>
      </c>
      <c r="AC150" s="41"/>
      <c r="AD150" s="41"/>
      <c r="AE150" s="41">
        <v>0</v>
      </c>
      <c r="AF150" s="41"/>
      <c r="AG150" s="41"/>
      <c r="AH150" s="41"/>
      <c r="AI150" s="41">
        <v>0</v>
      </c>
      <c r="AJ150" s="41"/>
      <c r="AK150" s="41"/>
      <c r="AL150" s="41">
        <v>0</v>
      </c>
      <c r="AM150" s="41"/>
      <c r="AN150" s="41"/>
      <c r="AO150" s="41"/>
      <c r="AP150" s="41"/>
      <c r="AQ150" s="41">
        <f t="shared" si="19"/>
        <v>0</v>
      </c>
      <c r="AR150" s="41"/>
      <c r="AS150" s="1"/>
    </row>
    <row r="151" spans="1:45" ht="11.25" customHeight="1" x14ac:dyDescent="0.2">
      <c r="A151" s="31" t="s">
        <v>63</v>
      </c>
      <c r="B151" s="31"/>
      <c r="C151" s="31"/>
      <c r="D151" s="31"/>
      <c r="E151" s="31"/>
      <c r="F151" s="31"/>
      <c r="G151" s="31"/>
      <c r="H151" s="31"/>
      <c r="I151" s="31"/>
      <c r="J151" s="41">
        <v>0</v>
      </c>
      <c r="K151" s="41"/>
      <c r="L151" s="41"/>
      <c r="M151" s="41">
        <v>0</v>
      </c>
      <c r="N151" s="41"/>
      <c r="O151" s="41"/>
      <c r="P151" s="41"/>
      <c r="Q151" s="41"/>
      <c r="R151" s="41"/>
      <c r="S151" s="41"/>
      <c r="T151" s="41">
        <v>0</v>
      </c>
      <c r="U151" s="41"/>
      <c r="V151" s="41">
        <v>0</v>
      </c>
      <c r="W151" s="41"/>
      <c r="X151" s="41"/>
      <c r="Y151" s="41"/>
      <c r="Z151" s="41"/>
      <c r="AA151" s="41"/>
      <c r="AB151" s="41">
        <v>0</v>
      </c>
      <c r="AC151" s="41"/>
      <c r="AD151" s="41"/>
      <c r="AE151" s="41">
        <v>0</v>
      </c>
      <c r="AF151" s="41"/>
      <c r="AG151" s="41"/>
      <c r="AH151" s="41"/>
      <c r="AI151" s="41">
        <v>0</v>
      </c>
      <c r="AJ151" s="41"/>
      <c r="AK151" s="41"/>
      <c r="AL151" s="41">
        <v>0</v>
      </c>
      <c r="AM151" s="41"/>
      <c r="AN151" s="41"/>
      <c r="AO151" s="41"/>
      <c r="AP151" s="41"/>
      <c r="AQ151" s="41">
        <f t="shared" si="19"/>
        <v>0</v>
      </c>
      <c r="AR151" s="41"/>
      <c r="AS151" s="1"/>
    </row>
    <row r="152" spans="1:45" ht="12.2" customHeight="1" x14ac:dyDescent="0.2">
      <c r="A152" s="32" t="s">
        <v>66</v>
      </c>
      <c r="B152" s="32"/>
      <c r="C152" s="32"/>
      <c r="D152" s="32"/>
      <c r="E152" s="32"/>
      <c r="F152" s="32"/>
      <c r="G152" s="32"/>
      <c r="H152" s="32"/>
      <c r="I152" s="32"/>
      <c r="J152" s="52">
        <f>J153+J154</f>
        <v>843113.76</v>
      </c>
      <c r="K152" s="52"/>
      <c r="L152" s="52"/>
      <c r="M152" s="52">
        <f>M153+M154</f>
        <v>843113.76</v>
      </c>
      <c r="N152" s="52"/>
      <c r="O152" s="52"/>
      <c r="P152" s="52"/>
      <c r="Q152" s="52"/>
      <c r="R152" s="52"/>
      <c r="S152" s="52"/>
      <c r="T152" s="52">
        <f>T153+T154</f>
        <v>14787.2</v>
      </c>
      <c r="U152" s="52"/>
      <c r="V152" s="52">
        <f t="shared" si="16"/>
        <v>1.7538795713641302</v>
      </c>
      <c r="W152" s="52"/>
      <c r="X152" s="52"/>
      <c r="Y152" s="52"/>
      <c r="Z152" s="52"/>
      <c r="AA152" s="52"/>
      <c r="AB152" s="52">
        <f>AB153+AB154</f>
        <v>3718.6</v>
      </c>
      <c r="AC152" s="52"/>
      <c r="AD152" s="52"/>
      <c r="AE152" s="52">
        <f t="shared" si="17"/>
        <v>0.44105554628832055</v>
      </c>
      <c r="AF152" s="52"/>
      <c r="AG152" s="52"/>
      <c r="AH152" s="52"/>
      <c r="AI152" s="52">
        <f>AI153+AI154</f>
        <v>3718.6</v>
      </c>
      <c r="AJ152" s="52"/>
      <c r="AK152" s="52"/>
      <c r="AL152" s="52">
        <f t="shared" si="18"/>
        <v>0.44105554628832055</v>
      </c>
      <c r="AM152" s="52"/>
      <c r="AN152" s="52"/>
      <c r="AO152" s="52"/>
      <c r="AP152" s="52"/>
      <c r="AQ152" s="52">
        <f t="shared" si="19"/>
        <v>11068.6</v>
      </c>
      <c r="AR152" s="52"/>
      <c r="AS152" s="1"/>
    </row>
    <row r="153" spans="1:45" ht="11.25" customHeight="1" x14ac:dyDescent="0.2">
      <c r="A153" s="31" t="s">
        <v>62</v>
      </c>
      <c r="B153" s="31"/>
      <c r="C153" s="31"/>
      <c r="D153" s="31"/>
      <c r="E153" s="31"/>
      <c r="F153" s="31"/>
      <c r="G153" s="31"/>
      <c r="H153" s="31"/>
      <c r="I153" s="31"/>
      <c r="J153" s="41">
        <v>783113.76</v>
      </c>
      <c r="K153" s="41"/>
      <c r="L153" s="41"/>
      <c r="M153" s="41">
        <v>783113.76</v>
      </c>
      <c r="N153" s="41"/>
      <c r="O153" s="41"/>
      <c r="P153" s="41"/>
      <c r="Q153" s="41"/>
      <c r="R153" s="41"/>
      <c r="S153" s="41"/>
      <c r="T153" s="41">
        <v>14787.2</v>
      </c>
      <c r="U153" s="41"/>
      <c r="V153" s="41">
        <f t="shared" si="16"/>
        <v>1.8882569500502711</v>
      </c>
      <c r="W153" s="41"/>
      <c r="X153" s="41"/>
      <c r="Y153" s="41"/>
      <c r="Z153" s="41"/>
      <c r="AA153" s="41"/>
      <c r="AB153" s="41">
        <v>3718.6</v>
      </c>
      <c r="AC153" s="41"/>
      <c r="AD153" s="41"/>
      <c r="AE153" s="41">
        <f t="shared" si="17"/>
        <v>0.47484799654139648</v>
      </c>
      <c r="AF153" s="41"/>
      <c r="AG153" s="41"/>
      <c r="AH153" s="41"/>
      <c r="AI153" s="41">
        <v>3718.6</v>
      </c>
      <c r="AJ153" s="41"/>
      <c r="AK153" s="41"/>
      <c r="AL153" s="41">
        <f t="shared" si="18"/>
        <v>0.47484799654139648</v>
      </c>
      <c r="AM153" s="41"/>
      <c r="AN153" s="41"/>
      <c r="AO153" s="41"/>
      <c r="AP153" s="41"/>
      <c r="AQ153" s="41">
        <f t="shared" si="19"/>
        <v>11068.6</v>
      </c>
      <c r="AR153" s="41"/>
      <c r="AS153" s="1"/>
    </row>
    <row r="154" spans="1:45" ht="11.25" customHeight="1" x14ac:dyDescent="0.2">
      <c r="A154" s="31" t="s">
        <v>63</v>
      </c>
      <c r="B154" s="31"/>
      <c r="C154" s="31"/>
      <c r="D154" s="31"/>
      <c r="E154" s="31"/>
      <c r="F154" s="31"/>
      <c r="G154" s="31"/>
      <c r="H154" s="31"/>
      <c r="I154" s="31"/>
      <c r="J154" s="41">
        <v>60000</v>
      </c>
      <c r="K154" s="41"/>
      <c r="L154" s="41"/>
      <c r="M154" s="41">
        <v>60000</v>
      </c>
      <c r="N154" s="41"/>
      <c r="O154" s="41"/>
      <c r="P154" s="41"/>
      <c r="Q154" s="41"/>
      <c r="R154" s="41"/>
      <c r="S154" s="41"/>
      <c r="T154" s="41">
        <v>0</v>
      </c>
      <c r="U154" s="41"/>
      <c r="V154" s="41">
        <v>0</v>
      </c>
      <c r="W154" s="41"/>
      <c r="X154" s="41"/>
      <c r="Y154" s="41"/>
      <c r="Z154" s="41"/>
      <c r="AA154" s="41"/>
      <c r="AB154" s="41">
        <v>0</v>
      </c>
      <c r="AC154" s="41"/>
      <c r="AD154" s="41"/>
      <c r="AE154" s="41">
        <v>0</v>
      </c>
      <c r="AF154" s="41"/>
      <c r="AG154" s="41"/>
      <c r="AH154" s="41"/>
      <c r="AI154" s="41">
        <v>0</v>
      </c>
      <c r="AJ154" s="41"/>
      <c r="AK154" s="41"/>
      <c r="AL154" s="41">
        <v>0</v>
      </c>
      <c r="AM154" s="41"/>
      <c r="AN154" s="41"/>
      <c r="AO154" s="41"/>
      <c r="AP154" s="41"/>
      <c r="AQ154" s="41">
        <f t="shared" si="19"/>
        <v>0</v>
      </c>
      <c r="AR154" s="41"/>
      <c r="AS154" s="1"/>
    </row>
    <row r="155" spans="1:45" ht="12.2" customHeight="1" x14ac:dyDescent="0.2">
      <c r="A155" s="32" t="s">
        <v>67</v>
      </c>
      <c r="B155" s="32"/>
      <c r="C155" s="32"/>
      <c r="D155" s="32"/>
      <c r="E155" s="32"/>
      <c r="F155" s="32"/>
      <c r="G155" s="32"/>
      <c r="H155" s="32"/>
      <c r="I155" s="32"/>
      <c r="J155" s="52">
        <f>J156+J157</f>
        <v>358475.28</v>
      </c>
      <c r="K155" s="52"/>
      <c r="L155" s="52"/>
      <c r="M155" s="52">
        <f>M156+M157</f>
        <v>568798.36</v>
      </c>
      <c r="N155" s="52"/>
      <c r="O155" s="52"/>
      <c r="P155" s="52"/>
      <c r="Q155" s="52"/>
      <c r="R155" s="52"/>
      <c r="S155" s="52"/>
      <c r="T155" s="52">
        <f>T156</f>
        <v>150744.29999999999</v>
      </c>
      <c r="U155" s="52"/>
      <c r="V155" s="52">
        <f t="shared" si="16"/>
        <v>26.502238860182363</v>
      </c>
      <c r="W155" s="52"/>
      <c r="X155" s="52"/>
      <c r="Y155" s="52"/>
      <c r="Z155" s="52"/>
      <c r="AA155" s="52"/>
      <c r="AB155" s="52">
        <f>AB156</f>
        <v>52486.36</v>
      </c>
      <c r="AC155" s="52"/>
      <c r="AD155" s="52"/>
      <c r="AE155" s="52">
        <f t="shared" si="17"/>
        <v>9.22758638052332</v>
      </c>
      <c r="AF155" s="52"/>
      <c r="AG155" s="52"/>
      <c r="AH155" s="52"/>
      <c r="AI155" s="52">
        <f>AI156</f>
        <v>50798.729999999996</v>
      </c>
      <c r="AJ155" s="52"/>
      <c r="AK155" s="52"/>
      <c r="AL155" s="52">
        <f t="shared" si="18"/>
        <v>8.9308854547330263</v>
      </c>
      <c r="AM155" s="52"/>
      <c r="AN155" s="52"/>
      <c r="AO155" s="52"/>
      <c r="AP155" s="52"/>
      <c r="AQ155" s="52">
        <f t="shared" si="19"/>
        <v>98257.939999999988</v>
      </c>
      <c r="AR155" s="52"/>
      <c r="AS155" s="1"/>
    </row>
    <row r="156" spans="1:45" ht="11.25" customHeight="1" x14ac:dyDescent="0.2">
      <c r="A156" s="31" t="s">
        <v>62</v>
      </c>
      <c r="B156" s="31"/>
      <c r="C156" s="31"/>
      <c r="D156" s="31"/>
      <c r="E156" s="31"/>
      <c r="F156" s="31"/>
      <c r="G156" s="31"/>
      <c r="H156" s="31"/>
      <c r="I156" s="31"/>
      <c r="J156" s="41">
        <v>358475.28</v>
      </c>
      <c r="K156" s="41"/>
      <c r="L156" s="41"/>
      <c r="M156" s="41">
        <v>368798.36</v>
      </c>
      <c r="N156" s="41"/>
      <c r="O156" s="41"/>
      <c r="P156" s="41"/>
      <c r="Q156" s="41"/>
      <c r="R156" s="41"/>
      <c r="S156" s="41"/>
      <c r="T156" s="41">
        <v>150744.29999999999</v>
      </c>
      <c r="U156" s="41"/>
      <c r="V156" s="41">
        <f t="shared" si="16"/>
        <v>40.874449658615617</v>
      </c>
      <c r="W156" s="41"/>
      <c r="X156" s="41"/>
      <c r="Y156" s="41"/>
      <c r="Z156" s="41"/>
      <c r="AA156" s="41"/>
      <c r="AB156" s="41">
        <v>52486.36</v>
      </c>
      <c r="AC156" s="41"/>
      <c r="AD156" s="41"/>
      <c r="AE156" s="41">
        <f t="shared" si="17"/>
        <v>14.231722722411238</v>
      </c>
      <c r="AF156" s="41"/>
      <c r="AG156" s="41"/>
      <c r="AH156" s="41"/>
      <c r="AI156" s="41">
        <v>50798.729999999996</v>
      </c>
      <c r="AJ156" s="41"/>
      <c r="AK156" s="41"/>
      <c r="AL156" s="41">
        <f t="shared" si="18"/>
        <v>13.774120362140438</v>
      </c>
      <c r="AM156" s="41"/>
      <c r="AN156" s="41"/>
      <c r="AO156" s="41"/>
      <c r="AP156" s="41"/>
      <c r="AQ156" s="41">
        <f t="shared" si="19"/>
        <v>98257.939999999988</v>
      </c>
      <c r="AR156" s="41"/>
      <c r="AS156" s="1"/>
    </row>
    <row r="157" spans="1:45" ht="12.2" customHeight="1" x14ac:dyDescent="0.2">
      <c r="A157" s="31" t="s">
        <v>63</v>
      </c>
      <c r="B157" s="31"/>
      <c r="C157" s="31"/>
      <c r="D157" s="31"/>
      <c r="E157" s="31"/>
      <c r="F157" s="31"/>
      <c r="G157" s="31"/>
      <c r="H157" s="31"/>
      <c r="I157" s="31"/>
      <c r="J157" s="41">
        <v>0</v>
      </c>
      <c r="K157" s="41"/>
      <c r="L157" s="41"/>
      <c r="M157" s="41">
        <v>200000</v>
      </c>
      <c r="N157" s="41"/>
      <c r="O157" s="41"/>
      <c r="P157" s="41"/>
      <c r="Q157" s="41"/>
      <c r="R157" s="41"/>
      <c r="S157" s="41"/>
      <c r="T157" s="41">
        <v>0</v>
      </c>
      <c r="U157" s="41"/>
      <c r="V157" s="41">
        <v>0</v>
      </c>
      <c r="W157" s="41"/>
      <c r="X157" s="41"/>
      <c r="Y157" s="41"/>
      <c r="Z157" s="41"/>
      <c r="AA157" s="41"/>
      <c r="AB157" s="41">
        <v>0</v>
      </c>
      <c r="AC157" s="41"/>
      <c r="AD157" s="41"/>
      <c r="AE157" s="41">
        <v>0</v>
      </c>
      <c r="AF157" s="41"/>
      <c r="AG157" s="41"/>
      <c r="AH157" s="41"/>
      <c r="AI157" s="41">
        <v>0</v>
      </c>
      <c r="AJ157" s="41"/>
      <c r="AK157" s="41"/>
      <c r="AL157" s="41">
        <v>0</v>
      </c>
      <c r="AM157" s="41"/>
      <c r="AN157" s="41"/>
      <c r="AO157" s="41"/>
      <c r="AP157" s="41"/>
      <c r="AQ157" s="41">
        <f t="shared" si="19"/>
        <v>0</v>
      </c>
      <c r="AR157" s="41"/>
      <c r="AS157" s="1"/>
    </row>
    <row r="158" spans="1:45" ht="11.25" customHeight="1" x14ac:dyDescent="0.2">
      <c r="A158" s="32" t="s">
        <v>68</v>
      </c>
      <c r="B158" s="32"/>
      <c r="C158" s="32"/>
      <c r="D158" s="32"/>
      <c r="E158" s="32"/>
      <c r="F158" s="32"/>
      <c r="G158" s="32"/>
      <c r="H158" s="32"/>
      <c r="I158" s="32"/>
      <c r="J158" s="52">
        <f>J159+J160</f>
        <v>0</v>
      </c>
      <c r="K158" s="52"/>
      <c r="L158" s="52"/>
      <c r="M158" s="52">
        <v>0</v>
      </c>
      <c r="N158" s="52"/>
      <c r="O158" s="52"/>
      <c r="P158" s="52"/>
      <c r="Q158" s="52"/>
      <c r="R158" s="52"/>
      <c r="S158" s="52"/>
      <c r="T158" s="52">
        <v>0</v>
      </c>
      <c r="U158" s="52"/>
      <c r="V158" s="52">
        <v>0</v>
      </c>
      <c r="W158" s="52"/>
      <c r="X158" s="52"/>
      <c r="Y158" s="52"/>
      <c r="Z158" s="52"/>
      <c r="AA158" s="52"/>
      <c r="AB158" s="52">
        <v>0</v>
      </c>
      <c r="AC158" s="52"/>
      <c r="AD158" s="52"/>
      <c r="AE158" s="52">
        <v>0</v>
      </c>
      <c r="AF158" s="52"/>
      <c r="AG158" s="52"/>
      <c r="AH158" s="52"/>
      <c r="AI158" s="52">
        <v>0</v>
      </c>
      <c r="AJ158" s="52"/>
      <c r="AK158" s="52"/>
      <c r="AL158" s="52">
        <v>0</v>
      </c>
      <c r="AM158" s="52"/>
      <c r="AN158" s="52"/>
      <c r="AO158" s="52"/>
      <c r="AP158" s="52"/>
      <c r="AQ158" s="52">
        <f t="shared" si="19"/>
        <v>0</v>
      </c>
      <c r="AR158" s="52"/>
      <c r="AS158" s="1"/>
    </row>
    <row r="159" spans="1:45" ht="11.25" customHeight="1" x14ac:dyDescent="0.2">
      <c r="A159" s="31" t="s">
        <v>62</v>
      </c>
      <c r="B159" s="31"/>
      <c r="C159" s="31"/>
      <c r="D159" s="31"/>
      <c r="E159" s="31"/>
      <c r="F159" s="31"/>
      <c r="G159" s="31"/>
      <c r="H159" s="31"/>
      <c r="I159" s="31"/>
      <c r="J159" s="41">
        <v>0</v>
      </c>
      <c r="K159" s="41"/>
      <c r="L159" s="41"/>
      <c r="M159" s="41">
        <v>0</v>
      </c>
      <c r="N159" s="41"/>
      <c r="O159" s="41"/>
      <c r="P159" s="41"/>
      <c r="Q159" s="41"/>
      <c r="R159" s="41"/>
      <c r="S159" s="41"/>
      <c r="T159" s="41">
        <v>0</v>
      </c>
      <c r="U159" s="41"/>
      <c r="V159" s="41">
        <v>0</v>
      </c>
      <c r="W159" s="41"/>
      <c r="X159" s="41"/>
      <c r="Y159" s="41"/>
      <c r="Z159" s="41"/>
      <c r="AA159" s="41"/>
      <c r="AB159" s="41">
        <v>0</v>
      </c>
      <c r="AC159" s="41"/>
      <c r="AD159" s="41"/>
      <c r="AE159" s="41">
        <v>0</v>
      </c>
      <c r="AF159" s="41"/>
      <c r="AG159" s="41"/>
      <c r="AH159" s="41"/>
      <c r="AI159" s="41">
        <v>0</v>
      </c>
      <c r="AJ159" s="41"/>
      <c r="AK159" s="41"/>
      <c r="AL159" s="41">
        <v>0</v>
      </c>
      <c r="AM159" s="41"/>
      <c r="AN159" s="41"/>
      <c r="AO159" s="41"/>
      <c r="AP159" s="41"/>
      <c r="AQ159" s="41">
        <f t="shared" si="19"/>
        <v>0</v>
      </c>
      <c r="AR159" s="41"/>
      <c r="AS159" s="1"/>
    </row>
    <row r="160" spans="1:45" ht="12.2" customHeight="1" x14ac:dyDescent="0.2">
      <c r="A160" s="31" t="s">
        <v>63</v>
      </c>
      <c r="B160" s="31"/>
      <c r="C160" s="31"/>
      <c r="D160" s="31"/>
      <c r="E160" s="31"/>
      <c r="F160" s="31"/>
      <c r="G160" s="31"/>
      <c r="H160" s="31"/>
      <c r="I160" s="31"/>
      <c r="J160" s="41">
        <v>0</v>
      </c>
      <c r="K160" s="41"/>
      <c r="L160" s="41"/>
      <c r="M160" s="41">
        <v>0</v>
      </c>
      <c r="N160" s="41"/>
      <c r="O160" s="41"/>
      <c r="P160" s="41"/>
      <c r="Q160" s="41"/>
      <c r="R160" s="41"/>
      <c r="S160" s="41"/>
      <c r="T160" s="41">
        <v>0</v>
      </c>
      <c r="U160" s="41"/>
      <c r="V160" s="41">
        <v>0</v>
      </c>
      <c r="W160" s="41"/>
      <c r="X160" s="41"/>
      <c r="Y160" s="41"/>
      <c r="Z160" s="41"/>
      <c r="AA160" s="41"/>
      <c r="AB160" s="41">
        <v>0</v>
      </c>
      <c r="AC160" s="41"/>
      <c r="AD160" s="41"/>
      <c r="AE160" s="41">
        <v>0</v>
      </c>
      <c r="AF160" s="41"/>
      <c r="AG160" s="41"/>
      <c r="AH160" s="41"/>
      <c r="AI160" s="41">
        <v>0</v>
      </c>
      <c r="AJ160" s="41"/>
      <c r="AK160" s="41"/>
      <c r="AL160" s="41">
        <v>0</v>
      </c>
      <c r="AM160" s="41"/>
      <c r="AN160" s="41"/>
      <c r="AO160" s="41"/>
      <c r="AP160" s="41"/>
      <c r="AQ160" s="41">
        <f t="shared" si="19"/>
        <v>0</v>
      </c>
      <c r="AR160" s="41"/>
      <c r="AS160" s="1"/>
    </row>
    <row r="161" spans="1:45" ht="11.25" customHeight="1" x14ac:dyDescent="0.2">
      <c r="A161" s="32" t="s">
        <v>69</v>
      </c>
      <c r="B161" s="32"/>
      <c r="C161" s="32"/>
      <c r="D161" s="32"/>
      <c r="E161" s="32"/>
      <c r="F161" s="32"/>
      <c r="G161" s="32"/>
      <c r="H161" s="32"/>
      <c r="I161" s="32"/>
      <c r="J161" s="52">
        <f>J162+J163</f>
        <v>0</v>
      </c>
      <c r="K161" s="52"/>
      <c r="L161" s="52"/>
      <c r="M161" s="52">
        <f>M162+M163</f>
        <v>330639.5</v>
      </c>
      <c r="N161" s="52"/>
      <c r="O161" s="52"/>
      <c r="P161" s="52"/>
      <c r="Q161" s="52"/>
      <c r="R161" s="52"/>
      <c r="S161" s="52"/>
      <c r="T161" s="52">
        <f>T162+T163</f>
        <v>0</v>
      </c>
      <c r="U161" s="52"/>
      <c r="V161" s="52">
        <v>0</v>
      </c>
      <c r="W161" s="52"/>
      <c r="X161" s="52"/>
      <c r="Y161" s="52"/>
      <c r="Z161" s="52"/>
      <c r="AA161" s="52"/>
      <c r="AB161" s="52">
        <f>AB162+AB163</f>
        <v>0</v>
      </c>
      <c r="AC161" s="52"/>
      <c r="AD161" s="52"/>
      <c r="AE161" s="52">
        <v>0</v>
      </c>
      <c r="AF161" s="52"/>
      <c r="AG161" s="52"/>
      <c r="AH161" s="52"/>
      <c r="AI161" s="52">
        <f>AI162+AI163</f>
        <v>0</v>
      </c>
      <c r="AJ161" s="52"/>
      <c r="AK161" s="52"/>
      <c r="AL161" s="52">
        <v>0</v>
      </c>
      <c r="AM161" s="52"/>
      <c r="AN161" s="52"/>
      <c r="AO161" s="52"/>
      <c r="AP161" s="52"/>
      <c r="AQ161" s="52">
        <f t="shared" si="19"/>
        <v>0</v>
      </c>
      <c r="AR161" s="52"/>
      <c r="AS161" s="1"/>
    </row>
    <row r="162" spans="1:45" ht="11.25" customHeight="1" x14ac:dyDescent="0.2">
      <c r="A162" s="31" t="s">
        <v>62</v>
      </c>
      <c r="B162" s="31"/>
      <c r="C162" s="31"/>
      <c r="D162" s="31"/>
      <c r="E162" s="31"/>
      <c r="F162" s="31"/>
      <c r="G162" s="31"/>
      <c r="H162" s="31"/>
      <c r="I162" s="31"/>
      <c r="J162" s="41">
        <v>0</v>
      </c>
      <c r="K162" s="41"/>
      <c r="L162" s="41"/>
      <c r="M162" s="41">
        <v>330639.5</v>
      </c>
      <c r="N162" s="41"/>
      <c r="O162" s="41"/>
      <c r="P162" s="41"/>
      <c r="Q162" s="41"/>
      <c r="R162" s="41"/>
      <c r="S162" s="41"/>
      <c r="T162" s="41">
        <v>0</v>
      </c>
      <c r="U162" s="41"/>
      <c r="V162" s="41">
        <v>0</v>
      </c>
      <c r="W162" s="41"/>
      <c r="X162" s="41"/>
      <c r="Y162" s="41"/>
      <c r="Z162" s="41"/>
      <c r="AA162" s="41"/>
      <c r="AB162" s="41">
        <v>0</v>
      </c>
      <c r="AC162" s="41"/>
      <c r="AD162" s="41"/>
      <c r="AE162" s="41">
        <v>0</v>
      </c>
      <c r="AF162" s="41"/>
      <c r="AG162" s="41"/>
      <c r="AH162" s="41"/>
      <c r="AI162" s="41">
        <v>0</v>
      </c>
      <c r="AJ162" s="41"/>
      <c r="AK162" s="41"/>
      <c r="AL162" s="41">
        <v>0</v>
      </c>
      <c r="AM162" s="41"/>
      <c r="AN162" s="41"/>
      <c r="AO162" s="41"/>
      <c r="AP162" s="41"/>
      <c r="AQ162" s="41">
        <f t="shared" si="19"/>
        <v>0</v>
      </c>
      <c r="AR162" s="41"/>
      <c r="AS162" s="1"/>
    </row>
    <row r="163" spans="1:45" ht="12.2" customHeight="1" x14ac:dyDescent="0.2">
      <c r="A163" s="31" t="s">
        <v>63</v>
      </c>
      <c r="B163" s="31"/>
      <c r="C163" s="31"/>
      <c r="D163" s="31"/>
      <c r="E163" s="31"/>
      <c r="F163" s="31"/>
      <c r="G163" s="31"/>
      <c r="H163" s="31"/>
      <c r="I163" s="31"/>
      <c r="J163" s="41">
        <v>0</v>
      </c>
      <c r="K163" s="41"/>
      <c r="L163" s="41"/>
      <c r="M163" s="41">
        <v>0</v>
      </c>
      <c r="N163" s="41"/>
      <c r="O163" s="41"/>
      <c r="P163" s="41"/>
      <c r="Q163" s="41"/>
      <c r="R163" s="41"/>
      <c r="S163" s="41"/>
      <c r="T163" s="41">
        <v>0</v>
      </c>
      <c r="U163" s="41"/>
      <c r="V163" s="41">
        <v>0</v>
      </c>
      <c r="W163" s="41"/>
      <c r="X163" s="41"/>
      <c r="Y163" s="41"/>
      <c r="Z163" s="41"/>
      <c r="AA163" s="41"/>
      <c r="AB163" s="41">
        <v>0</v>
      </c>
      <c r="AC163" s="41"/>
      <c r="AD163" s="41"/>
      <c r="AE163" s="41">
        <v>0</v>
      </c>
      <c r="AF163" s="41"/>
      <c r="AG163" s="41"/>
      <c r="AH163" s="41"/>
      <c r="AI163" s="41">
        <v>0</v>
      </c>
      <c r="AJ163" s="41"/>
      <c r="AK163" s="41"/>
      <c r="AL163" s="41">
        <v>0</v>
      </c>
      <c r="AM163" s="41"/>
      <c r="AN163" s="41"/>
      <c r="AO163" s="41"/>
      <c r="AP163" s="41"/>
      <c r="AQ163" s="41">
        <f t="shared" si="19"/>
        <v>0</v>
      </c>
      <c r="AR163" s="41"/>
      <c r="AS163" s="1"/>
    </row>
    <row r="164" spans="1:45" ht="11.25" customHeight="1" x14ac:dyDescent="0.2">
      <c r="A164" s="32" t="s">
        <v>70</v>
      </c>
      <c r="B164" s="32"/>
      <c r="C164" s="32"/>
      <c r="D164" s="32"/>
      <c r="E164" s="32"/>
      <c r="F164" s="32"/>
      <c r="G164" s="32"/>
      <c r="H164" s="32"/>
      <c r="I164" s="32"/>
      <c r="J164" s="52">
        <f>J143+J146+J149+J152+J155+J158+J161</f>
        <v>34047851.520000003</v>
      </c>
      <c r="K164" s="52"/>
      <c r="L164" s="52"/>
      <c r="M164" s="52">
        <f>M143+M146+M149+M152+M155+M158+M161</f>
        <v>58258083.760000013</v>
      </c>
      <c r="N164" s="52"/>
      <c r="O164" s="52"/>
      <c r="P164" s="52"/>
      <c r="Q164" s="52"/>
      <c r="R164" s="52"/>
      <c r="S164" s="52"/>
      <c r="T164" s="52">
        <f>T143+T146+T149+T152+T155+T158+T161</f>
        <v>35309352.840000004</v>
      </c>
      <c r="U164" s="52"/>
      <c r="V164" s="52">
        <f t="shared" ref="V164" si="20">T164/M164*100</f>
        <v>60.608503680725931</v>
      </c>
      <c r="W164" s="52"/>
      <c r="X164" s="52"/>
      <c r="Y164" s="52"/>
      <c r="Z164" s="52"/>
      <c r="AA164" s="52"/>
      <c r="AB164" s="52">
        <f>AB143+AB146+AB149+AB152+AB155+AB158+AB161</f>
        <v>23495570.690000005</v>
      </c>
      <c r="AC164" s="52"/>
      <c r="AD164" s="52"/>
      <c r="AE164" s="52">
        <f>AB164/M164*100</f>
        <v>40.330146777213535</v>
      </c>
      <c r="AF164" s="52"/>
      <c r="AG164" s="52"/>
      <c r="AH164" s="52"/>
      <c r="AI164" s="52">
        <f>AI143+AI146+AI149+AI152+AI155+AI158+AI161</f>
        <v>21871048.790000003</v>
      </c>
      <c r="AJ164" s="52"/>
      <c r="AK164" s="52"/>
      <c r="AL164" s="52">
        <f>AI164/M164*100</f>
        <v>37.541654957447577</v>
      </c>
      <c r="AM164" s="52"/>
      <c r="AN164" s="52"/>
      <c r="AO164" s="52"/>
      <c r="AP164" s="52"/>
      <c r="AQ164" s="52">
        <f>AQ143+AQ146+AQ149+AQ152+AQ155+AQ158+AQ161</f>
        <v>11813782.149999999</v>
      </c>
      <c r="AR164" s="52"/>
      <c r="AS164" s="1"/>
    </row>
    <row r="165" spans="1:45" ht="14.45" customHeigh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7.45" customHeight="1" x14ac:dyDescent="0.2">
      <c r="A167" s="40" t="s">
        <v>161</v>
      </c>
      <c r="B167" s="51"/>
      <c r="C167" s="51"/>
      <c r="D167" s="51"/>
      <c r="E167" s="51"/>
      <c r="F167" s="51"/>
      <c r="G167" s="51"/>
      <c r="H167" s="51"/>
      <c r="I167" s="51"/>
      <c r="J167" s="59" t="s">
        <v>86</v>
      </c>
      <c r="K167" s="59"/>
      <c r="L167" s="59"/>
      <c r="M167" s="49" t="s">
        <v>89</v>
      </c>
      <c r="N167" s="49"/>
      <c r="O167" s="49"/>
      <c r="P167" s="49"/>
      <c r="Q167" s="49"/>
      <c r="R167" s="49"/>
      <c r="S167" s="49"/>
      <c r="T167" s="49" t="s">
        <v>97</v>
      </c>
      <c r="U167" s="49"/>
      <c r="V167" s="49"/>
      <c r="W167" s="49"/>
      <c r="X167" s="49"/>
      <c r="Y167" s="49"/>
      <c r="Z167" s="49"/>
      <c r="AA167" s="49"/>
      <c r="AB167" s="49" t="s">
        <v>112</v>
      </c>
      <c r="AC167" s="49"/>
      <c r="AD167" s="49"/>
      <c r="AE167" s="49"/>
      <c r="AF167" s="49"/>
      <c r="AG167" s="49"/>
      <c r="AH167" s="49"/>
      <c r="AI167" s="49" t="s">
        <v>124</v>
      </c>
      <c r="AJ167" s="49"/>
      <c r="AK167" s="49"/>
      <c r="AL167" s="49"/>
      <c r="AM167" s="49"/>
      <c r="AN167" s="49"/>
      <c r="AO167" s="49"/>
      <c r="AP167" s="49"/>
      <c r="AQ167" s="59" t="s">
        <v>136</v>
      </c>
      <c r="AR167" s="59"/>
      <c r="AS167" s="1"/>
    </row>
    <row r="168" spans="1:45" ht="9.75" customHeight="1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9"/>
      <c r="K168" s="59"/>
      <c r="L168" s="59"/>
      <c r="M168" s="49"/>
      <c r="N168" s="49"/>
      <c r="O168" s="49"/>
      <c r="P168" s="49"/>
      <c r="Q168" s="49"/>
      <c r="R168" s="49"/>
      <c r="S168" s="49"/>
      <c r="T168" s="49" t="s">
        <v>98</v>
      </c>
      <c r="U168" s="49"/>
      <c r="V168" s="49" t="s">
        <v>102</v>
      </c>
      <c r="W168" s="49"/>
      <c r="X168" s="49"/>
      <c r="Y168" s="49"/>
      <c r="Z168" s="49"/>
      <c r="AA168" s="49"/>
      <c r="AB168" s="49" t="s">
        <v>98</v>
      </c>
      <c r="AC168" s="49"/>
      <c r="AD168" s="49"/>
      <c r="AE168" s="49" t="s">
        <v>102</v>
      </c>
      <c r="AF168" s="49"/>
      <c r="AG168" s="49"/>
      <c r="AH168" s="49"/>
      <c r="AI168" s="49" t="s">
        <v>98</v>
      </c>
      <c r="AJ168" s="49"/>
      <c r="AK168" s="49"/>
      <c r="AL168" s="49" t="s">
        <v>102</v>
      </c>
      <c r="AM168" s="49"/>
      <c r="AN168" s="49"/>
      <c r="AO168" s="49"/>
      <c r="AP168" s="49"/>
      <c r="AQ168" s="59"/>
      <c r="AR168" s="59"/>
      <c r="AS168" s="1"/>
    </row>
    <row r="169" spans="1:45" ht="9" customHeight="1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9"/>
      <c r="K169" s="59"/>
      <c r="L169" s="59"/>
      <c r="M169" s="50" t="s">
        <v>90</v>
      </c>
      <c r="N169" s="50"/>
      <c r="O169" s="50"/>
      <c r="P169" s="50"/>
      <c r="Q169" s="50"/>
      <c r="R169" s="50"/>
      <c r="S169" s="50"/>
      <c r="T169" s="50" t="s">
        <v>99</v>
      </c>
      <c r="U169" s="50"/>
      <c r="V169" s="50" t="s">
        <v>103</v>
      </c>
      <c r="W169" s="50"/>
      <c r="X169" s="50"/>
      <c r="Y169" s="50"/>
      <c r="Z169" s="50"/>
      <c r="AA169" s="50"/>
      <c r="AB169" s="50" t="s">
        <v>113</v>
      </c>
      <c r="AC169" s="50"/>
      <c r="AD169" s="50"/>
      <c r="AE169" s="50" t="s">
        <v>119</v>
      </c>
      <c r="AF169" s="50"/>
      <c r="AG169" s="50"/>
      <c r="AH169" s="50"/>
      <c r="AI169" s="50" t="s">
        <v>125</v>
      </c>
      <c r="AJ169" s="50"/>
      <c r="AK169" s="50"/>
      <c r="AL169" s="50" t="s">
        <v>131</v>
      </c>
      <c r="AM169" s="50"/>
      <c r="AN169" s="50"/>
      <c r="AO169" s="50"/>
      <c r="AP169" s="50"/>
      <c r="AQ169" s="59"/>
      <c r="AR169" s="59"/>
      <c r="AS169" s="1"/>
    </row>
    <row r="170" spans="1:45" ht="11.25" customHeight="1" x14ac:dyDescent="0.2">
      <c r="A170" s="31" t="s">
        <v>71</v>
      </c>
      <c r="B170" s="31"/>
      <c r="C170" s="31"/>
      <c r="D170" s="31"/>
      <c r="E170" s="31"/>
      <c r="F170" s="31"/>
      <c r="G170" s="31"/>
      <c r="H170" s="31"/>
      <c r="I170" s="31"/>
      <c r="J170" s="41">
        <f>J143+J50</f>
        <v>27719200</v>
      </c>
      <c r="K170" s="41"/>
      <c r="L170" s="41"/>
      <c r="M170" s="41">
        <f>M143+M50</f>
        <v>41120379.490000002</v>
      </c>
      <c r="N170" s="41"/>
      <c r="O170" s="41"/>
      <c r="P170" s="41"/>
      <c r="Q170" s="41"/>
      <c r="R170" s="41"/>
      <c r="S170" s="41"/>
      <c r="T170" s="41">
        <f>T143+T50</f>
        <v>31066611.899999999</v>
      </c>
      <c r="U170" s="41"/>
      <c r="V170" s="41">
        <f>T170/M170*100</f>
        <v>75.550401735847402</v>
      </c>
      <c r="W170" s="41"/>
      <c r="X170" s="41"/>
      <c r="Y170" s="41"/>
      <c r="Z170" s="41"/>
      <c r="AA170" s="41"/>
      <c r="AB170" s="41">
        <f>AB143+AB50</f>
        <v>16361366.519999996</v>
      </c>
      <c r="AC170" s="41"/>
      <c r="AD170" s="41"/>
      <c r="AE170" s="41">
        <f>AB170/M170*100</f>
        <v>39.788948260992804</v>
      </c>
      <c r="AF170" s="41"/>
      <c r="AG170" s="41"/>
      <c r="AH170" s="41"/>
      <c r="AI170" s="41">
        <f>AI143+AI50</f>
        <v>15632416.26</v>
      </c>
      <c r="AJ170" s="41"/>
      <c r="AK170" s="41"/>
      <c r="AL170" s="41">
        <f>AI170/M170*100</f>
        <v>38.016225662026351</v>
      </c>
      <c r="AM170" s="41"/>
      <c r="AN170" s="41"/>
      <c r="AO170" s="41"/>
      <c r="AP170" s="41"/>
      <c r="AQ170" s="41">
        <f>T170-AB170</f>
        <v>14705245.380000003</v>
      </c>
      <c r="AR170" s="41"/>
      <c r="AS170" s="1"/>
    </row>
    <row r="171" spans="1:45" ht="12.2" customHeight="1" x14ac:dyDescent="0.2">
      <c r="A171" s="31" t="s">
        <v>72</v>
      </c>
      <c r="B171" s="31"/>
      <c r="C171" s="31"/>
      <c r="D171" s="31"/>
      <c r="E171" s="31"/>
      <c r="F171" s="31"/>
      <c r="G171" s="31"/>
      <c r="H171" s="31"/>
      <c r="I171" s="31"/>
      <c r="J171" s="41">
        <f>J146+J53</f>
        <v>63026200</v>
      </c>
      <c r="K171" s="41"/>
      <c r="L171" s="41"/>
      <c r="M171" s="41">
        <f>M146+M53</f>
        <v>94011428.280000016</v>
      </c>
      <c r="N171" s="41"/>
      <c r="O171" s="41"/>
      <c r="P171" s="41"/>
      <c r="Q171" s="41"/>
      <c r="R171" s="41"/>
      <c r="S171" s="41"/>
      <c r="T171" s="41">
        <f>T146+T53</f>
        <v>73453553.700000003</v>
      </c>
      <c r="U171" s="41"/>
      <c r="V171" s="41">
        <f t="shared" ref="V171:V176" si="21">T171/M171*100</f>
        <v>78.132579244758176</v>
      </c>
      <c r="W171" s="41"/>
      <c r="X171" s="41"/>
      <c r="Y171" s="41"/>
      <c r="Z171" s="41"/>
      <c r="AA171" s="41"/>
      <c r="AB171" s="41">
        <f>AB146+AB53</f>
        <v>39041883.599999994</v>
      </c>
      <c r="AC171" s="41"/>
      <c r="AD171" s="41"/>
      <c r="AE171" s="41">
        <f t="shared" ref="AE171:AE176" si="22">AB171/M171*100</f>
        <v>41.52886974945126</v>
      </c>
      <c r="AF171" s="41"/>
      <c r="AG171" s="41"/>
      <c r="AH171" s="41"/>
      <c r="AI171" s="41">
        <f>AI146+AI53</f>
        <v>37264364.780000001</v>
      </c>
      <c r="AJ171" s="41"/>
      <c r="AK171" s="41"/>
      <c r="AL171" s="41">
        <f t="shared" ref="AL171:AL176" si="23">AI171/M171*100</f>
        <v>39.638122153631421</v>
      </c>
      <c r="AM171" s="41"/>
      <c r="AN171" s="41"/>
      <c r="AO171" s="41"/>
      <c r="AP171" s="41"/>
      <c r="AQ171" s="41">
        <f t="shared" ref="AQ171:AQ176" si="24">T171-AB171</f>
        <v>34411670.100000009</v>
      </c>
      <c r="AR171" s="41"/>
      <c r="AS171" s="1"/>
    </row>
    <row r="172" spans="1:45" ht="11.25" customHeight="1" x14ac:dyDescent="0.2">
      <c r="A172" s="31" t="s">
        <v>73</v>
      </c>
      <c r="B172" s="31"/>
      <c r="C172" s="31"/>
      <c r="D172" s="31"/>
      <c r="E172" s="31"/>
      <c r="F172" s="31"/>
      <c r="G172" s="31"/>
      <c r="H172" s="31"/>
      <c r="I172" s="31"/>
      <c r="J172" s="41">
        <v>0</v>
      </c>
      <c r="K172" s="41"/>
      <c r="L172" s="41"/>
      <c r="M172" s="41">
        <v>0</v>
      </c>
      <c r="N172" s="41"/>
      <c r="O172" s="41"/>
      <c r="P172" s="41"/>
      <c r="Q172" s="41"/>
      <c r="R172" s="41"/>
      <c r="S172" s="41"/>
      <c r="T172" s="41">
        <v>0</v>
      </c>
      <c r="U172" s="41"/>
      <c r="V172" s="41">
        <v>0</v>
      </c>
      <c r="W172" s="41"/>
      <c r="X172" s="41"/>
      <c r="Y172" s="41"/>
      <c r="Z172" s="41"/>
      <c r="AA172" s="41"/>
      <c r="AB172" s="41">
        <v>0</v>
      </c>
      <c r="AC172" s="41"/>
      <c r="AD172" s="41"/>
      <c r="AE172" s="41">
        <v>0</v>
      </c>
      <c r="AF172" s="41"/>
      <c r="AG172" s="41"/>
      <c r="AH172" s="41"/>
      <c r="AI172" s="41">
        <v>0</v>
      </c>
      <c r="AJ172" s="41"/>
      <c r="AK172" s="41"/>
      <c r="AL172" s="41">
        <v>0</v>
      </c>
      <c r="AM172" s="41"/>
      <c r="AN172" s="41"/>
      <c r="AO172" s="41"/>
      <c r="AP172" s="41"/>
      <c r="AQ172" s="41">
        <f t="shared" si="24"/>
        <v>0</v>
      </c>
      <c r="AR172" s="41"/>
      <c r="AS172" s="1"/>
    </row>
    <row r="173" spans="1:45" ht="12.2" customHeight="1" x14ac:dyDescent="0.2">
      <c r="A173" s="31" t="s">
        <v>74</v>
      </c>
      <c r="B173" s="31"/>
      <c r="C173" s="31"/>
      <c r="D173" s="31"/>
      <c r="E173" s="31"/>
      <c r="F173" s="31"/>
      <c r="G173" s="31"/>
      <c r="H173" s="31"/>
      <c r="I173" s="31"/>
      <c r="J173" s="41">
        <f>J152+J59</f>
        <v>2135124.7199999997</v>
      </c>
      <c r="K173" s="41"/>
      <c r="L173" s="41"/>
      <c r="M173" s="41">
        <f>M152+M59</f>
        <v>2120124.7199999997</v>
      </c>
      <c r="N173" s="41"/>
      <c r="O173" s="41"/>
      <c r="P173" s="41"/>
      <c r="Q173" s="41"/>
      <c r="R173" s="41"/>
      <c r="S173" s="41"/>
      <c r="T173" s="41">
        <f>T152+T59</f>
        <v>576122.6599999998</v>
      </c>
      <c r="U173" s="41"/>
      <c r="V173" s="41">
        <f t="shared" si="21"/>
        <v>27.173998518351311</v>
      </c>
      <c r="W173" s="41"/>
      <c r="X173" s="41"/>
      <c r="Y173" s="41"/>
      <c r="Z173" s="41"/>
      <c r="AA173" s="41"/>
      <c r="AB173" s="41">
        <f>AB152+AB59</f>
        <v>565054.05999999982</v>
      </c>
      <c r="AC173" s="41"/>
      <c r="AD173" s="41"/>
      <c r="AE173" s="41">
        <f t="shared" si="22"/>
        <v>26.651925458423026</v>
      </c>
      <c r="AF173" s="41"/>
      <c r="AG173" s="41"/>
      <c r="AH173" s="41"/>
      <c r="AI173" s="41">
        <f>AI152+AI59</f>
        <v>491585.33999999991</v>
      </c>
      <c r="AJ173" s="41"/>
      <c r="AK173" s="41"/>
      <c r="AL173" s="41">
        <f t="shared" si="23"/>
        <v>23.186623662404159</v>
      </c>
      <c r="AM173" s="41"/>
      <c r="AN173" s="41"/>
      <c r="AO173" s="41"/>
      <c r="AP173" s="41"/>
      <c r="AQ173" s="41">
        <f t="shared" si="24"/>
        <v>11068.599999999977</v>
      </c>
      <c r="AR173" s="41"/>
      <c r="AS173" s="1"/>
    </row>
    <row r="174" spans="1:45" ht="11.25" customHeight="1" x14ac:dyDescent="0.2">
      <c r="A174" s="31" t="s">
        <v>75</v>
      </c>
      <c r="B174" s="31"/>
      <c r="C174" s="31"/>
      <c r="D174" s="31"/>
      <c r="E174" s="31"/>
      <c r="F174" s="31"/>
      <c r="G174" s="31"/>
      <c r="H174" s="31"/>
      <c r="I174" s="31"/>
      <c r="J174" s="41">
        <f>J155+J62</f>
        <v>2736475.2800000003</v>
      </c>
      <c r="K174" s="41"/>
      <c r="L174" s="41"/>
      <c r="M174" s="41">
        <f>M155+M62</f>
        <v>2934598.36</v>
      </c>
      <c r="N174" s="41"/>
      <c r="O174" s="41"/>
      <c r="P174" s="41"/>
      <c r="Q174" s="41"/>
      <c r="R174" s="41"/>
      <c r="S174" s="41"/>
      <c r="T174" s="41">
        <f>T155+T62</f>
        <v>1632169.0100000005</v>
      </c>
      <c r="U174" s="41"/>
      <c r="V174" s="41">
        <f t="shared" si="21"/>
        <v>55.618139512624843</v>
      </c>
      <c r="W174" s="41"/>
      <c r="X174" s="41"/>
      <c r="Y174" s="41"/>
      <c r="Z174" s="41"/>
      <c r="AA174" s="41"/>
      <c r="AB174" s="41">
        <f>AB155+AB62</f>
        <v>1533911.0700000005</v>
      </c>
      <c r="AC174" s="41"/>
      <c r="AD174" s="41"/>
      <c r="AE174" s="41">
        <f t="shared" si="22"/>
        <v>52.269880979555936</v>
      </c>
      <c r="AF174" s="41"/>
      <c r="AG174" s="41"/>
      <c r="AH174" s="41"/>
      <c r="AI174" s="41">
        <f>AI155+AI62</f>
        <v>1346315.3599999999</v>
      </c>
      <c r="AJ174" s="41"/>
      <c r="AK174" s="41"/>
      <c r="AL174" s="41">
        <f t="shared" si="23"/>
        <v>45.877329530028085</v>
      </c>
      <c r="AM174" s="41"/>
      <c r="AN174" s="41"/>
      <c r="AO174" s="41"/>
      <c r="AP174" s="41"/>
      <c r="AQ174" s="41">
        <f t="shared" si="24"/>
        <v>98257.939999999944</v>
      </c>
      <c r="AR174" s="41"/>
      <c r="AS174" s="1"/>
    </row>
    <row r="175" spans="1:45" ht="11.25" customHeight="1" x14ac:dyDescent="0.2">
      <c r="A175" s="31" t="s">
        <v>76</v>
      </c>
      <c r="B175" s="31"/>
      <c r="C175" s="31"/>
      <c r="D175" s="31"/>
      <c r="E175" s="31"/>
      <c r="F175" s="31"/>
      <c r="G175" s="31"/>
      <c r="H175" s="31"/>
      <c r="I175" s="31"/>
      <c r="J175" s="41">
        <v>0</v>
      </c>
      <c r="K175" s="41"/>
      <c r="L175" s="41"/>
      <c r="M175" s="41">
        <v>0</v>
      </c>
      <c r="N175" s="41"/>
      <c r="O175" s="41"/>
      <c r="P175" s="41"/>
      <c r="Q175" s="41"/>
      <c r="R175" s="41"/>
      <c r="S175" s="41"/>
      <c r="T175" s="41">
        <v>0</v>
      </c>
      <c r="U175" s="41"/>
      <c r="V175" s="41">
        <v>0</v>
      </c>
      <c r="W175" s="41"/>
      <c r="X175" s="41"/>
      <c r="Y175" s="41"/>
      <c r="Z175" s="41"/>
      <c r="AA175" s="41"/>
      <c r="AB175" s="41">
        <v>0</v>
      </c>
      <c r="AC175" s="41"/>
      <c r="AD175" s="41"/>
      <c r="AE175" s="41">
        <v>0</v>
      </c>
      <c r="AF175" s="41"/>
      <c r="AG175" s="41"/>
      <c r="AH175" s="41"/>
      <c r="AI175" s="41">
        <v>0</v>
      </c>
      <c r="AJ175" s="41"/>
      <c r="AK175" s="41"/>
      <c r="AL175" s="41">
        <v>0</v>
      </c>
      <c r="AM175" s="41"/>
      <c r="AN175" s="41"/>
      <c r="AO175" s="41"/>
      <c r="AP175" s="41"/>
      <c r="AQ175" s="41">
        <f t="shared" si="24"/>
        <v>0</v>
      </c>
      <c r="AR175" s="41"/>
      <c r="AS175" s="1"/>
    </row>
    <row r="176" spans="1:45" ht="12.2" customHeight="1" x14ac:dyDescent="0.2">
      <c r="A176" s="31" t="s">
        <v>77</v>
      </c>
      <c r="B176" s="31"/>
      <c r="C176" s="31"/>
      <c r="D176" s="31"/>
      <c r="E176" s="31"/>
      <c r="F176" s="31"/>
      <c r="G176" s="31"/>
      <c r="H176" s="31"/>
      <c r="I176" s="31"/>
      <c r="J176" s="41">
        <f>J161+J68</f>
        <v>11428465</v>
      </c>
      <c r="K176" s="41"/>
      <c r="L176" s="41"/>
      <c r="M176" s="41">
        <f>M161+M68</f>
        <v>11479764.539999999</v>
      </c>
      <c r="N176" s="41"/>
      <c r="O176" s="41"/>
      <c r="P176" s="41"/>
      <c r="Q176" s="41"/>
      <c r="R176" s="41"/>
      <c r="S176" s="41"/>
      <c r="T176" s="41">
        <f>T161+T68</f>
        <v>7229448.8400000017</v>
      </c>
      <c r="U176" s="41"/>
      <c r="V176" s="41">
        <f t="shared" si="21"/>
        <v>62.975584689126407</v>
      </c>
      <c r="W176" s="41"/>
      <c r="X176" s="41"/>
      <c r="Y176" s="41"/>
      <c r="Z176" s="41"/>
      <c r="AA176" s="41"/>
      <c r="AB176" s="41">
        <f>AB161+AB68</f>
        <v>5179177.1899999985</v>
      </c>
      <c r="AC176" s="41"/>
      <c r="AD176" s="41"/>
      <c r="AE176" s="41">
        <f t="shared" si="22"/>
        <v>45.115709228649379</v>
      </c>
      <c r="AF176" s="41"/>
      <c r="AG176" s="41"/>
      <c r="AH176" s="41"/>
      <c r="AI176" s="41">
        <f>AI161+AI68</f>
        <v>4615450.59</v>
      </c>
      <c r="AJ176" s="41"/>
      <c r="AK176" s="41"/>
      <c r="AL176" s="41">
        <f t="shared" si="23"/>
        <v>40.205098056828263</v>
      </c>
      <c r="AM176" s="41"/>
      <c r="AN176" s="41"/>
      <c r="AO176" s="41"/>
      <c r="AP176" s="41"/>
      <c r="AQ176" s="41">
        <f t="shared" si="24"/>
        <v>2050271.6500000032</v>
      </c>
      <c r="AR176" s="41"/>
      <c r="AS176" s="1"/>
    </row>
    <row r="177" spans="1:45" ht="11.25" customHeight="1" x14ac:dyDescent="0.2">
      <c r="A177" s="32" t="s">
        <v>78</v>
      </c>
      <c r="B177" s="32"/>
      <c r="C177" s="32"/>
      <c r="D177" s="32"/>
      <c r="E177" s="32"/>
      <c r="F177" s="32"/>
      <c r="G177" s="32"/>
      <c r="H177" s="32"/>
      <c r="I177" s="32"/>
      <c r="J177" s="52">
        <f>J170+J171+J172+J173+J174+J175+J176</f>
        <v>107045465</v>
      </c>
      <c r="K177" s="52"/>
      <c r="L177" s="52"/>
      <c r="M177" s="52">
        <f>SUM(M170:S176)</f>
        <v>151666295.39000002</v>
      </c>
      <c r="N177" s="52"/>
      <c r="O177" s="52"/>
      <c r="P177" s="52"/>
      <c r="Q177" s="52"/>
      <c r="R177" s="52"/>
      <c r="S177" s="52"/>
      <c r="T177" s="52">
        <f>SUM(T170:U176)</f>
        <v>113957906.11</v>
      </c>
      <c r="U177" s="52"/>
      <c r="V177" s="52">
        <f>T177/M177*100</f>
        <v>75.137264886021413</v>
      </c>
      <c r="W177" s="52"/>
      <c r="X177" s="52"/>
      <c r="Y177" s="52"/>
      <c r="Z177" s="52"/>
      <c r="AA177" s="52"/>
      <c r="AB177" s="52">
        <f>SUM(AB170:AD176)</f>
        <v>62681392.43999999</v>
      </c>
      <c r="AC177" s="52"/>
      <c r="AD177" s="52"/>
      <c r="AE177" s="52">
        <f>AB177/M177*100</f>
        <v>41.328491791019793</v>
      </c>
      <c r="AF177" s="52"/>
      <c r="AG177" s="52"/>
      <c r="AH177" s="52"/>
      <c r="AI177" s="52">
        <f>SUM(AI170:AK176)</f>
        <v>59350132.329999998</v>
      </c>
      <c r="AJ177" s="52"/>
      <c r="AK177" s="52"/>
      <c r="AL177" s="52">
        <f>AI177/M177*100</f>
        <v>39.132051176818813</v>
      </c>
      <c r="AM177" s="52"/>
      <c r="AN177" s="52"/>
      <c r="AO177" s="52"/>
      <c r="AP177" s="52"/>
      <c r="AQ177" s="52">
        <f>T177-AB177</f>
        <v>51276513.670000009</v>
      </c>
      <c r="AR177" s="52"/>
      <c r="AS177" s="1"/>
    </row>
    <row r="178" spans="1:45" ht="11.25" customHeight="1" x14ac:dyDescent="0.2">
      <c r="A178" s="31" t="s">
        <v>155</v>
      </c>
      <c r="B178" s="31"/>
      <c r="C178" s="31"/>
      <c r="D178" s="31"/>
      <c r="E178" s="31"/>
      <c r="F178" s="31"/>
      <c r="G178" s="31"/>
      <c r="H178" s="31"/>
      <c r="I178" s="31"/>
      <c r="J178" s="41">
        <f>J164</f>
        <v>34047851.520000003</v>
      </c>
      <c r="K178" s="41"/>
      <c r="L178" s="41"/>
      <c r="M178" s="41">
        <f>M164</f>
        <v>58258083.760000013</v>
      </c>
      <c r="N178" s="41"/>
      <c r="O178" s="41"/>
      <c r="P178" s="41"/>
      <c r="Q178" s="41"/>
      <c r="R178" s="41"/>
      <c r="S178" s="41"/>
      <c r="T178" s="41">
        <f>T164</f>
        <v>35309352.840000004</v>
      </c>
      <c r="U178" s="41"/>
      <c r="V178" s="41">
        <f t="shared" ref="V178" si="25">T178/M178*100</f>
        <v>60.608503680725931</v>
      </c>
      <c r="W178" s="41"/>
      <c r="X178" s="41"/>
      <c r="Y178" s="41"/>
      <c r="Z178" s="41"/>
      <c r="AA178" s="41"/>
      <c r="AB178" s="41">
        <f>AB164</f>
        <v>23495570.690000005</v>
      </c>
      <c r="AC178" s="41"/>
      <c r="AD178" s="41"/>
      <c r="AE178" s="41">
        <f>AB178/M178*100</f>
        <v>40.330146777213535</v>
      </c>
      <c r="AF178" s="41"/>
      <c r="AG178" s="41"/>
      <c r="AH178" s="41"/>
      <c r="AI178" s="41">
        <f>AI164</f>
        <v>21871048.790000003</v>
      </c>
      <c r="AJ178" s="41"/>
      <c r="AK178" s="41"/>
      <c r="AL178" s="41">
        <f>AI178/M178*100</f>
        <v>37.541654957447577</v>
      </c>
      <c r="AM178" s="41"/>
      <c r="AN178" s="41"/>
      <c r="AO178" s="41"/>
      <c r="AP178" s="41"/>
      <c r="AQ178" s="41">
        <f>T178-AB178</f>
        <v>11813782.149999999</v>
      </c>
      <c r="AR178" s="41"/>
      <c r="AS178" s="1"/>
    </row>
    <row r="179" spans="1:45" ht="6.75" customHeight="1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1.25" customHeight="1" x14ac:dyDescent="0.2">
      <c r="A180" s="32" t="s">
        <v>79</v>
      </c>
      <c r="B180" s="32"/>
      <c r="C180" s="32"/>
      <c r="D180" s="32"/>
      <c r="E180" s="32"/>
      <c r="F180" s="32"/>
      <c r="G180" s="32"/>
      <c r="H180" s="32"/>
      <c r="I180" s="32"/>
      <c r="J180" s="52">
        <f>J177-J178</f>
        <v>72997613.479999989</v>
      </c>
      <c r="K180" s="52"/>
      <c r="L180" s="52"/>
      <c r="M180" s="52">
        <f>M177-M178</f>
        <v>93408211.629999995</v>
      </c>
      <c r="N180" s="52"/>
      <c r="O180" s="52"/>
      <c r="P180" s="52"/>
      <c r="Q180" s="52"/>
      <c r="R180" s="52"/>
      <c r="S180" s="52"/>
      <c r="T180" s="52">
        <f>T177-T178</f>
        <v>78648553.269999996</v>
      </c>
      <c r="U180" s="52"/>
      <c r="V180" s="52">
        <f>T180/M180*100</f>
        <v>84.198757151603971</v>
      </c>
      <c r="W180" s="52"/>
      <c r="X180" s="52"/>
      <c r="Y180" s="52"/>
      <c r="Z180" s="52"/>
      <c r="AA180" s="52"/>
      <c r="AB180" s="52">
        <f>AB177-AB178</f>
        <v>39185821.749999985</v>
      </c>
      <c r="AC180" s="52"/>
      <c r="AD180" s="52"/>
      <c r="AE180" s="52">
        <f>AB180/M180*100</f>
        <v>41.951152972737823</v>
      </c>
      <c r="AF180" s="52"/>
      <c r="AG180" s="52"/>
      <c r="AH180" s="52"/>
      <c r="AI180" s="52">
        <f>AI177-AI178</f>
        <v>37479083.539999992</v>
      </c>
      <c r="AJ180" s="52"/>
      <c r="AK180" s="52"/>
      <c r="AL180" s="52">
        <f>AI180/M180*100</f>
        <v>40.123970779419999</v>
      </c>
      <c r="AM180" s="52"/>
      <c r="AN180" s="52"/>
      <c r="AO180" s="52"/>
      <c r="AP180" s="52"/>
      <c r="AQ180" s="52">
        <f>AQ177-AQ178</f>
        <v>39462731.520000011</v>
      </c>
      <c r="AR180" s="52"/>
      <c r="AS180" s="1"/>
    </row>
    <row r="181" spans="1:45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2" customHeight="1" x14ac:dyDescent="0.2">
      <c r="A182" s="74" t="s">
        <v>152</v>
      </c>
      <c r="B182" s="74"/>
      <c r="C182" s="74"/>
      <c r="D182" s="74"/>
      <c r="E182" s="74"/>
      <c r="F182" s="74"/>
      <c r="G182" s="74"/>
      <c r="H182" s="74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1"/>
      <c r="AS182" s="1"/>
    </row>
    <row r="183" spans="1:45" x14ac:dyDescent="0.2">
      <c r="A183" s="8" t="s">
        <v>153</v>
      </c>
      <c r="B183" s="9"/>
      <c r="C183" s="9"/>
      <c r="D183" s="8"/>
      <c r="E183" s="8"/>
      <c r="F183" s="18"/>
      <c r="G183" s="18"/>
      <c r="H183" s="1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0.5" customHeight="1" x14ac:dyDescent="0.2">
      <c r="A184" s="75" t="s">
        <v>154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1"/>
    </row>
    <row r="185" spans="1:45" ht="12" customHeight="1" x14ac:dyDescent="0.2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1"/>
    </row>
    <row r="186" spans="1:45" x14ac:dyDescent="0.2">
      <c r="A186" s="8" t="s">
        <v>156</v>
      </c>
      <c r="B186" s="11"/>
      <c r="C186" s="11"/>
      <c r="D186" s="8"/>
      <c r="E186" s="8"/>
      <c r="F186" s="18"/>
      <c r="G186" s="18"/>
      <c r="H186" s="19"/>
      <c r="I186" s="1"/>
      <c r="J186" s="1"/>
      <c r="K186" s="1"/>
      <c r="L186" s="1"/>
      <c r="M186" s="1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9.75" customHeight="1" x14ac:dyDescent="0.2">
      <c r="A187" s="10"/>
      <c r="B187" s="19"/>
      <c r="C187" s="19"/>
      <c r="D187" s="19"/>
      <c r="E187" s="19"/>
      <c r="F187" s="19"/>
      <c r="G187" s="19"/>
      <c r="H187" s="19"/>
      <c r="I187" s="1"/>
      <c r="J187" s="1"/>
      <c r="K187" s="1"/>
      <c r="L187" s="1"/>
      <c r="M187" s="1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.5" customHeight="1" x14ac:dyDescent="0.2">
      <c r="A188" s="8"/>
      <c r="B188" s="19"/>
      <c r="C188" s="19"/>
      <c r="D188" s="19"/>
      <c r="E188" s="19"/>
      <c r="F188" s="19"/>
      <c r="G188" s="19"/>
      <c r="H188" s="19"/>
      <c r="I188" s="1"/>
      <c r="J188" s="1"/>
      <c r="K188" s="1"/>
      <c r="L188" s="1"/>
      <c r="M188" s="1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9" hidden="1" customHeight="1" x14ac:dyDescent="0.2">
      <c r="A189" s="12"/>
      <c r="B189" s="12"/>
      <c r="C189" s="12"/>
      <c r="D189" s="19"/>
      <c r="E189" s="19"/>
      <c r="F189" s="19"/>
      <c r="G189" s="19"/>
      <c r="H189" s="19"/>
      <c r="I189" s="1"/>
      <c r="J189" s="1"/>
      <c r="K189" s="1"/>
      <c r="L189" s="1"/>
      <c r="M189" s="1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.5" hidden="1" customHeight="1" x14ac:dyDescent="0.2">
      <c r="A190" s="1"/>
      <c r="B190" s="1"/>
      <c r="C190" s="3"/>
      <c r="D190" s="3"/>
      <c r="E190" s="3"/>
      <c r="F190" s="3"/>
      <c r="G190" s="1"/>
      <c r="H190" s="1"/>
      <c r="I190" s="1"/>
      <c r="J190" s="1"/>
      <c r="K190" s="1"/>
      <c r="L190" s="1"/>
      <c r="M190" s="1"/>
      <c r="N190" s="1"/>
      <c r="O190" s="3"/>
      <c r="P190" s="3"/>
      <c r="Q190" s="3"/>
      <c r="R190" s="3"/>
      <c r="S190" s="3"/>
      <c r="T190" s="3"/>
      <c r="U190" s="3"/>
      <c r="V190" s="3"/>
      <c r="W190" s="3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4.5" hidden="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"/>
      <c r="P191" s="3"/>
      <c r="Q191" s="3"/>
      <c r="R191" s="3"/>
      <c r="S191" s="3"/>
      <c r="T191" s="3"/>
      <c r="U191" s="3"/>
      <c r="V191" s="3"/>
      <c r="W191" s="3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7.25" hidden="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0.5" hidden="1" customHeight="1" x14ac:dyDescent="0.2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0.5" hidden="1" customHeight="1" x14ac:dyDescent="0.2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1.25" hidden="1" customHeight="1" x14ac:dyDescent="0.2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0.5" customHeight="1" x14ac:dyDescent="0.2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</sheetData>
  <mergeCells count="1072">
    <mergeCell ref="A182:H182"/>
    <mergeCell ref="G12:N12"/>
    <mergeCell ref="A13:L13"/>
    <mergeCell ref="A184:AR185"/>
    <mergeCell ref="A110:D110"/>
    <mergeCell ref="E109:G109"/>
    <mergeCell ref="E110:G110"/>
    <mergeCell ref="H109:K109"/>
    <mergeCell ref="H110:K110"/>
    <mergeCell ref="AB79:AF79"/>
    <mergeCell ref="AG79:AN79"/>
    <mergeCell ref="AO79:AR79"/>
    <mergeCell ref="AQ175:AR175"/>
    <mergeCell ref="AQ176:AR176"/>
    <mergeCell ref="AQ177:AR177"/>
    <mergeCell ref="AQ178:AR178"/>
    <mergeCell ref="AQ147:AR147"/>
    <mergeCell ref="AQ148:AR148"/>
    <mergeCell ref="AQ149:AR149"/>
    <mergeCell ref="AQ150:AR150"/>
    <mergeCell ref="AQ151:AR151"/>
    <mergeCell ref="AQ152:AR152"/>
    <mergeCell ref="AQ100:AR100"/>
    <mergeCell ref="AQ140:AR142"/>
    <mergeCell ref="AQ143:AR143"/>
    <mergeCell ref="AQ144:AR144"/>
    <mergeCell ref="AQ145:AR145"/>
    <mergeCell ref="AQ146:AR146"/>
    <mergeCell ref="AP116:AR117"/>
    <mergeCell ref="AP118:AR118"/>
    <mergeCell ref="AO84:AR84"/>
    <mergeCell ref="L105:P105"/>
    <mergeCell ref="AQ172:AR172"/>
    <mergeCell ref="AQ173:AR173"/>
    <mergeCell ref="AQ174:AR174"/>
    <mergeCell ref="AQ159:AR159"/>
    <mergeCell ref="AQ160:AR160"/>
    <mergeCell ref="AQ161:AR161"/>
    <mergeCell ref="AQ162:AR162"/>
    <mergeCell ref="AQ163:AR163"/>
    <mergeCell ref="AQ164:AR164"/>
    <mergeCell ref="AQ153:AR153"/>
    <mergeCell ref="AQ154:AR154"/>
    <mergeCell ref="AQ155:AR155"/>
    <mergeCell ref="AQ156:AR156"/>
    <mergeCell ref="AQ157:AR157"/>
    <mergeCell ref="AQ158:AR158"/>
    <mergeCell ref="AM138:AR138"/>
    <mergeCell ref="AJ123:AO123"/>
    <mergeCell ref="AL169:AP169"/>
    <mergeCell ref="AI156:AK156"/>
    <mergeCell ref="AI157:AK157"/>
    <mergeCell ref="AI158:AK158"/>
    <mergeCell ref="AI159:AK159"/>
    <mergeCell ref="AI160:AK160"/>
    <mergeCell ref="AI161:AK161"/>
    <mergeCell ref="AI150:AK150"/>
    <mergeCell ref="AI151:AK151"/>
    <mergeCell ref="AI152:AK152"/>
    <mergeCell ref="AL144:AP144"/>
    <mergeCell ref="AL145:AP145"/>
    <mergeCell ref="AL146:AP146"/>
    <mergeCell ref="AL157:AP157"/>
    <mergeCell ref="AL158:AP158"/>
    <mergeCell ref="AQ70:AR70"/>
    <mergeCell ref="AQ71:AR71"/>
    <mergeCell ref="AQ60:AR60"/>
    <mergeCell ref="AQ61:AR61"/>
    <mergeCell ref="AQ62:AR62"/>
    <mergeCell ref="AQ63:AR63"/>
    <mergeCell ref="AQ64:AR64"/>
    <mergeCell ref="AQ65:AR65"/>
    <mergeCell ref="AQ106:AR106"/>
    <mergeCell ref="AQ107:AR107"/>
    <mergeCell ref="AQ108:AR108"/>
    <mergeCell ref="AL147:AP147"/>
    <mergeCell ref="AL148:AP148"/>
    <mergeCell ref="AL149:AP149"/>
    <mergeCell ref="AL150:AP150"/>
    <mergeCell ref="AI142:AK142"/>
    <mergeCell ref="AI143:AK143"/>
    <mergeCell ref="AJ117:AO117"/>
    <mergeCell ref="AJ118:AO118"/>
    <mergeCell ref="AJ120:AO120"/>
    <mergeCell ref="AJ121:AO121"/>
    <mergeCell ref="AQ47:AR49"/>
    <mergeCell ref="AQ50:AR50"/>
    <mergeCell ref="AQ51:AR51"/>
    <mergeCell ref="AQ52:AR52"/>
    <mergeCell ref="AQ53:AR53"/>
    <mergeCell ref="AQ54:AR54"/>
    <mergeCell ref="AQ55:AR55"/>
    <mergeCell ref="AP93:AR93"/>
    <mergeCell ref="AP94:AR94"/>
    <mergeCell ref="AP95:AR95"/>
    <mergeCell ref="AP96:AR96"/>
    <mergeCell ref="AQ99:AR99"/>
    <mergeCell ref="AQ101:AR101"/>
    <mergeCell ref="AQ104:AR104"/>
    <mergeCell ref="AQ105:AR105"/>
    <mergeCell ref="AO81:AR81"/>
    <mergeCell ref="AO83:AR83"/>
    <mergeCell ref="AP88:AR89"/>
    <mergeCell ref="AL62:AP62"/>
    <mergeCell ref="AL64:AP64"/>
    <mergeCell ref="AL66:AP66"/>
    <mergeCell ref="AL60:AP60"/>
    <mergeCell ref="AL65:AP65"/>
    <mergeCell ref="AK99:AP99"/>
    <mergeCell ref="AK100:AP100"/>
    <mergeCell ref="AK101:AP101"/>
    <mergeCell ref="AK104:AP104"/>
    <mergeCell ref="AK103:AP103"/>
    <mergeCell ref="AQ103:AR103"/>
    <mergeCell ref="AN8:AS8"/>
    <mergeCell ref="AN10:AS10"/>
    <mergeCell ref="AO73:AR73"/>
    <mergeCell ref="AO74:AR74"/>
    <mergeCell ref="AO75:AR75"/>
    <mergeCell ref="AO76:AR76"/>
    <mergeCell ref="AQ56:AR56"/>
    <mergeCell ref="AQ57:AR57"/>
    <mergeCell ref="AQ58:AR58"/>
    <mergeCell ref="AQ59:AR59"/>
    <mergeCell ref="AM133:AR133"/>
    <mergeCell ref="AM134:AR134"/>
    <mergeCell ref="AM135:AR135"/>
    <mergeCell ref="AM137:AR137"/>
    <mergeCell ref="AM27:AR27"/>
    <mergeCell ref="AM28:AR28"/>
    <mergeCell ref="AM29:AR29"/>
    <mergeCell ref="AM30:AR30"/>
    <mergeCell ref="AM31:AR31"/>
    <mergeCell ref="AL54:AP54"/>
    <mergeCell ref="AL55:AP55"/>
    <mergeCell ref="AL56:AP56"/>
    <mergeCell ref="AL57:AP57"/>
    <mergeCell ref="AL58:AP58"/>
    <mergeCell ref="AL59:AP59"/>
    <mergeCell ref="AL48:AP48"/>
    <mergeCell ref="AL49:AP49"/>
    <mergeCell ref="AL50:AP50"/>
    <mergeCell ref="AL51:AP51"/>
    <mergeCell ref="AQ66:AR66"/>
    <mergeCell ref="AL61:AP61"/>
    <mergeCell ref="AQ69:AR69"/>
    <mergeCell ref="AN2:AS2"/>
    <mergeCell ref="AN3:AS3"/>
    <mergeCell ref="AN4:AS4"/>
    <mergeCell ref="AN5:AS5"/>
    <mergeCell ref="AN6:AS7"/>
    <mergeCell ref="AM113:AR113"/>
    <mergeCell ref="AM114:AR114"/>
    <mergeCell ref="AM126:AR127"/>
    <mergeCell ref="AM128:AR129"/>
    <mergeCell ref="AM131:AR131"/>
    <mergeCell ref="AM132:AR132"/>
    <mergeCell ref="AP120:AR120"/>
    <mergeCell ref="AP121:AR121"/>
    <mergeCell ref="AP122:AR122"/>
    <mergeCell ref="AP123:AR123"/>
    <mergeCell ref="AM39:AR39"/>
    <mergeCell ref="AM40:AR40"/>
    <mergeCell ref="AM42:AR42"/>
    <mergeCell ref="AM43:AR43"/>
    <mergeCell ref="AM44:AR44"/>
    <mergeCell ref="AM112:AR112"/>
    <mergeCell ref="AO77:AR77"/>
    <mergeCell ref="AO78:AR78"/>
    <mergeCell ref="AO80:AR80"/>
    <mergeCell ref="AM32:AR32"/>
    <mergeCell ref="AM34:AR34"/>
    <mergeCell ref="AM35:AR35"/>
    <mergeCell ref="AM36:AR36"/>
    <mergeCell ref="AM37:AR37"/>
    <mergeCell ref="AM38:AR38"/>
    <mergeCell ref="AM26:AR26"/>
    <mergeCell ref="AK108:AP108"/>
    <mergeCell ref="AL152:AP152"/>
    <mergeCell ref="AL176:AP176"/>
    <mergeCell ref="AL177:AP177"/>
    <mergeCell ref="AL178:AP178"/>
    <mergeCell ref="AL180:AP180"/>
    <mergeCell ref="AM17:AR18"/>
    <mergeCell ref="AM19:AR20"/>
    <mergeCell ref="AM22:AR22"/>
    <mergeCell ref="AM23:AR23"/>
    <mergeCell ref="AM24:AR24"/>
    <mergeCell ref="AM25:AR25"/>
    <mergeCell ref="AL170:AP170"/>
    <mergeCell ref="AL171:AP171"/>
    <mergeCell ref="AL172:AP172"/>
    <mergeCell ref="AL173:AP173"/>
    <mergeCell ref="AL174:AP174"/>
    <mergeCell ref="AL175:AP175"/>
    <mergeCell ref="AL159:AP159"/>
    <mergeCell ref="AL160:AP160"/>
    <mergeCell ref="AL161:AP161"/>
    <mergeCell ref="AL162:AP162"/>
    <mergeCell ref="AL163:AP163"/>
    <mergeCell ref="AL164:AP164"/>
    <mergeCell ref="AL153:AP153"/>
    <mergeCell ref="AL154:AP154"/>
    <mergeCell ref="AL155:AP155"/>
    <mergeCell ref="AL156:AP156"/>
    <mergeCell ref="AL53:AP53"/>
    <mergeCell ref="AJ122:AO122"/>
    <mergeCell ref="AK106:AP106"/>
    <mergeCell ref="AQ68:AR68"/>
    <mergeCell ref="AI178:AK178"/>
    <mergeCell ref="AE146:AH146"/>
    <mergeCell ref="AI180:AK180"/>
    <mergeCell ref="AJ89:AO89"/>
    <mergeCell ref="AJ90:AO90"/>
    <mergeCell ref="AJ93:AO93"/>
    <mergeCell ref="AJ94:AO94"/>
    <mergeCell ref="AJ95:AO95"/>
    <mergeCell ref="AJ96:AO96"/>
    <mergeCell ref="AI170:AK170"/>
    <mergeCell ref="AI171:AK171"/>
    <mergeCell ref="AI172:AK172"/>
    <mergeCell ref="AI173:AK173"/>
    <mergeCell ref="AI174:AK174"/>
    <mergeCell ref="AI175:AK175"/>
    <mergeCell ref="AI162:AK162"/>
    <mergeCell ref="AI163:AK163"/>
    <mergeCell ref="AI164:AK164"/>
    <mergeCell ref="AI167:AP167"/>
    <mergeCell ref="AL151:AP151"/>
    <mergeCell ref="AI168:AK168"/>
    <mergeCell ref="AI169:AK169"/>
    <mergeCell ref="AL168:AP168"/>
    <mergeCell ref="AP90:AR90"/>
    <mergeCell ref="AI153:AK153"/>
    <mergeCell ref="AI154:AK154"/>
    <mergeCell ref="AI155:AK155"/>
    <mergeCell ref="AI144:AK144"/>
    <mergeCell ref="AI145:AK145"/>
    <mergeCell ref="AQ180:AR180"/>
    <mergeCell ref="AQ167:AR169"/>
    <mergeCell ref="AQ170:AR170"/>
    <mergeCell ref="AQ171:AR171"/>
    <mergeCell ref="AE144:AH144"/>
    <mergeCell ref="AE145:AH145"/>
    <mergeCell ref="W135:AE135"/>
    <mergeCell ref="W137:AE137"/>
    <mergeCell ref="W138:AE138"/>
    <mergeCell ref="AL141:AP141"/>
    <mergeCell ref="AL142:AP142"/>
    <mergeCell ref="AL143:AP143"/>
    <mergeCell ref="AI140:AP140"/>
    <mergeCell ref="AI141:AK141"/>
    <mergeCell ref="AI67:AK67"/>
    <mergeCell ref="AI68:AK68"/>
    <mergeCell ref="AI69:AK69"/>
    <mergeCell ref="AF135:AL135"/>
    <mergeCell ref="AF137:AL137"/>
    <mergeCell ref="AF138:AL138"/>
    <mergeCell ref="AL67:AP67"/>
    <mergeCell ref="AL68:AP68"/>
    <mergeCell ref="AL69:AP69"/>
    <mergeCell ref="AL70:AP70"/>
    <mergeCell ref="AL71:AP71"/>
    <mergeCell ref="AE67:AH67"/>
    <mergeCell ref="AD107:AG107"/>
    <mergeCell ref="AD108:AG108"/>
    <mergeCell ref="AC120:AI120"/>
    <mergeCell ref="AC121:AI121"/>
    <mergeCell ref="AC122:AI122"/>
    <mergeCell ref="AC123:AI123"/>
    <mergeCell ref="AK107:AP107"/>
    <mergeCell ref="AB140:AH140"/>
    <mergeCell ref="AB141:AD141"/>
    <mergeCell ref="AB142:AD142"/>
    <mergeCell ref="AF40:AL40"/>
    <mergeCell ref="AF42:AL42"/>
    <mergeCell ref="W36:AE36"/>
    <mergeCell ref="W37:AE37"/>
    <mergeCell ref="W38:AE38"/>
    <mergeCell ref="W39:AE39"/>
    <mergeCell ref="W40:AE40"/>
    <mergeCell ref="W42:AE42"/>
    <mergeCell ref="AB59:AD59"/>
    <mergeCell ref="AB48:AD48"/>
    <mergeCell ref="AB49:AD49"/>
    <mergeCell ref="AI51:AK51"/>
    <mergeCell ref="AG84:AN84"/>
    <mergeCell ref="AH99:AJ99"/>
    <mergeCell ref="AH100:AJ100"/>
    <mergeCell ref="AH101:AJ101"/>
    <mergeCell ref="AG73:AN73"/>
    <mergeCell ref="AG74:AN74"/>
    <mergeCell ref="AG75:AN75"/>
    <mergeCell ref="AG76:AN76"/>
    <mergeCell ref="AG77:AN77"/>
    <mergeCell ref="AE53:AH53"/>
    <mergeCell ref="AE54:AH54"/>
    <mergeCell ref="AE55:AH55"/>
    <mergeCell ref="AI70:AK70"/>
    <mergeCell ref="AI71:AK71"/>
    <mergeCell ref="AL52:AP52"/>
    <mergeCell ref="AE64:AH64"/>
    <mergeCell ref="AE62:AH62"/>
    <mergeCell ref="AA76:AF76"/>
    <mergeCell ref="AB51:AD51"/>
    <mergeCell ref="W44:AE44"/>
    <mergeCell ref="AF16:AR16"/>
    <mergeCell ref="AF17:AL18"/>
    <mergeCell ref="AF19:AL20"/>
    <mergeCell ref="AF22:AL22"/>
    <mergeCell ref="AF23:AL23"/>
    <mergeCell ref="AF24:AL24"/>
    <mergeCell ref="AF25:AL25"/>
    <mergeCell ref="AI64:AK64"/>
    <mergeCell ref="AI65:AK65"/>
    <mergeCell ref="AI66:AK66"/>
    <mergeCell ref="AI58:AK58"/>
    <mergeCell ref="AI59:AK59"/>
    <mergeCell ref="AI60:AK60"/>
    <mergeCell ref="AI61:AK61"/>
    <mergeCell ref="AI62:AK62"/>
    <mergeCell ref="AI63:AK63"/>
    <mergeCell ref="AL63:AP63"/>
    <mergeCell ref="AF32:AL32"/>
    <mergeCell ref="AF34:AL34"/>
    <mergeCell ref="AF35:AL35"/>
    <mergeCell ref="AF36:AL36"/>
    <mergeCell ref="AF37:AL37"/>
    <mergeCell ref="AF38:AL38"/>
    <mergeCell ref="AF26:AL26"/>
    <mergeCell ref="AF27:AL27"/>
    <mergeCell ref="AF28:AL28"/>
    <mergeCell ref="AF29:AL29"/>
    <mergeCell ref="AF30:AL30"/>
    <mergeCell ref="AF31:AL31"/>
    <mergeCell ref="AE56:AH56"/>
    <mergeCell ref="AF39:AL39"/>
    <mergeCell ref="AE58:AH58"/>
    <mergeCell ref="AI176:AK176"/>
    <mergeCell ref="AI177:AK177"/>
    <mergeCell ref="AE168:AH168"/>
    <mergeCell ref="AE169:AH169"/>
    <mergeCell ref="AE170:AH170"/>
    <mergeCell ref="AE155:AH155"/>
    <mergeCell ref="AE156:AH156"/>
    <mergeCell ref="AE157:AH157"/>
    <mergeCell ref="AI52:AK52"/>
    <mergeCell ref="AI53:AK53"/>
    <mergeCell ref="AI54:AK54"/>
    <mergeCell ref="AI55:AK55"/>
    <mergeCell ref="AI56:AK56"/>
    <mergeCell ref="AI57:AK57"/>
    <mergeCell ref="AI47:AP47"/>
    <mergeCell ref="AI48:AK48"/>
    <mergeCell ref="AI49:AK49"/>
    <mergeCell ref="AI50:AK50"/>
    <mergeCell ref="AE59:AH59"/>
    <mergeCell ref="AE60:AH60"/>
    <mergeCell ref="AE48:AH48"/>
    <mergeCell ref="AE49:AH49"/>
    <mergeCell ref="AE50:AH50"/>
    <mergeCell ref="AE51:AH51"/>
    <mergeCell ref="AE52:AH52"/>
    <mergeCell ref="AE147:AH147"/>
    <mergeCell ref="AI147:AK147"/>
    <mergeCell ref="AI148:AK148"/>
    <mergeCell ref="AI149:AK149"/>
    <mergeCell ref="AD106:AG106"/>
    <mergeCell ref="AE63:AH63"/>
    <mergeCell ref="AE171:AH171"/>
    <mergeCell ref="AE172:AH172"/>
    <mergeCell ref="AE173:AH173"/>
    <mergeCell ref="AE174:AH174"/>
    <mergeCell ref="AE175:AH175"/>
    <mergeCell ref="AB178:AD178"/>
    <mergeCell ref="AB180:AD180"/>
    <mergeCell ref="AC89:AI89"/>
    <mergeCell ref="AC90:AI90"/>
    <mergeCell ref="AC93:AI93"/>
    <mergeCell ref="AC94:AI94"/>
    <mergeCell ref="AC95:AI95"/>
    <mergeCell ref="AC96:AI96"/>
    <mergeCell ref="AC117:AI117"/>
    <mergeCell ref="AC118:AI118"/>
    <mergeCell ref="AB172:AD172"/>
    <mergeCell ref="AB173:AD173"/>
    <mergeCell ref="AB174:AD174"/>
    <mergeCell ref="AB175:AD175"/>
    <mergeCell ref="AB176:AD176"/>
    <mergeCell ref="AB177:AD177"/>
    <mergeCell ref="AB164:AD164"/>
    <mergeCell ref="AB167:AH167"/>
    <mergeCell ref="AB168:AD168"/>
    <mergeCell ref="AB169:AD169"/>
    <mergeCell ref="AB170:AD170"/>
    <mergeCell ref="AB171:AD171"/>
    <mergeCell ref="AE164:AH164"/>
    <mergeCell ref="AE177:AH177"/>
    <mergeCell ref="AE178:AH178"/>
    <mergeCell ref="AB143:AD143"/>
    <mergeCell ref="AE143:AH143"/>
    <mergeCell ref="AE180:AH180"/>
    <mergeCell ref="AI146:AK146"/>
    <mergeCell ref="AE176:AH176"/>
    <mergeCell ref="AE158:AH158"/>
    <mergeCell ref="AE159:AH159"/>
    <mergeCell ref="AE160:AH160"/>
    <mergeCell ref="AE161:AH161"/>
    <mergeCell ref="AE162:AH162"/>
    <mergeCell ref="AE163:AH163"/>
    <mergeCell ref="AE152:AH152"/>
    <mergeCell ref="AE153:AH153"/>
    <mergeCell ref="AE154:AH154"/>
    <mergeCell ref="AB146:AD146"/>
    <mergeCell ref="AB147:AD147"/>
    <mergeCell ref="AB148:AD148"/>
    <mergeCell ref="AB149:AD149"/>
    <mergeCell ref="AB150:AD150"/>
    <mergeCell ref="AB151:AD151"/>
    <mergeCell ref="AE150:AH150"/>
    <mergeCell ref="AE151:AH151"/>
    <mergeCell ref="AE148:AH148"/>
    <mergeCell ref="AE149:AH149"/>
    <mergeCell ref="AB158:AD158"/>
    <mergeCell ref="AB159:AD159"/>
    <mergeCell ref="AB160:AD160"/>
    <mergeCell ref="AB161:AD161"/>
    <mergeCell ref="AB162:AD162"/>
    <mergeCell ref="AB163:AD163"/>
    <mergeCell ref="AB152:AD152"/>
    <mergeCell ref="AB153:AD153"/>
    <mergeCell ref="AB154:AD154"/>
    <mergeCell ref="AB155:AD155"/>
    <mergeCell ref="AB156:AD156"/>
    <mergeCell ref="AB157:AD157"/>
    <mergeCell ref="AB60:AD60"/>
    <mergeCell ref="AB61:AD61"/>
    <mergeCell ref="AB62:AD62"/>
    <mergeCell ref="AB63:AD63"/>
    <mergeCell ref="AB64:AD64"/>
    <mergeCell ref="AB65:AD65"/>
    <mergeCell ref="W131:AE131"/>
    <mergeCell ref="W132:AE132"/>
    <mergeCell ref="W133:AE133"/>
    <mergeCell ref="W134:AE134"/>
    <mergeCell ref="AE141:AH141"/>
    <mergeCell ref="AE142:AH142"/>
    <mergeCell ref="V154:AA154"/>
    <mergeCell ref="V155:AA155"/>
    <mergeCell ref="V156:AA156"/>
    <mergeCell ref="V157:AA157"/>
    <mergeCell ref="V146:AA146"/>
    <mergeCell ref="V147:AA147"/>
    <mergeCell ref="V148:AA148"/>
    <mergeCell ref="AB71:AD71"/>
    <mergeCell ref="AE68:AH68"/>
    <mergeCell ref="AE69:AH69"/>
    <mergeCell ref="AB144:AD144"/>
    <mergeCell ref="AB145:AD145"/>
    <mergeCell ref="AD99:AG99"/>
    <mergeCell ref="AD100:AG100"/>
    <mergeCell ref="AD101:AG101"/>
    <mergeCell ref="AD104:AG104"/>
    <mergeCell ref="AD105:AG105"/>
    <mergeCell ref="AB66:AD66"/>
    <mergeCell ref="W88:AO88"/>
    <mergeCell ref="AK105:AP105"/>
    <mergeCell ref="W90:AB90"/>
    <mergeCell ref="W93:AB93"/>
    <mergeCell ref="AA83:AF83"/>
    <mergeCell ref="AA84:AF84"/>
    <mergeCell ref="AQ67:AR67"/>
    <mergeCell ref="AC91:AI91"/>
    <mergeCell ref="AJ91:AO91"/>
    <mergeCell ref="AP91:AR91"/>
    <mergeCell ref="AC92:AI92"/>
    <mergeCell ref="AJ92:AO92"/>
    <mergeCell ref="AP92:AR92"/>
    <mergeCell ref="AP119:AR119"/>
    <mergeCell ref="A98:AR98"/>
    <mergeCell ref="A99:D100"/>
    <mergeCell ref="A101:D101"/>
    <mergeCell ref="AA77:AF77"/>
    <mergeCell ref="A79:Y79"/>
    <mergeCell ref="A69:I69"/>
    <mergeCell ref="A103:D103"/>
    <mergeCell ref="E103:G103"/>
    <mergeCell ref="H103:K103"/>
    <mergeCell ref="L103:P103"/>
    <mergeCell ref="Q103:T103"/>
    <mergeCell ref="U103:X103"/>
    <mergeCell ref="Y103:AC103"/>
    <mergeCell ref="AD103:AG103"/>
    <mergeCell ref="AH103:AJ103"/>
    <mergeCell ref="H99:K99"/>
    <mergeCell ref="H100:K100"/>
    <mergeCell ref="H101:K101"/>
    <mergeCell ref="H104:K104"/>
    <mergeCell ref="AF43:AL43"/>
    <mergeCell ref="AF44:AL44"/>
    <mergeCell ref="AG80:AN80"/>
    <mergeCell ref="AG81:AN81"/>
    <mergeCell ref="AE61:AH61"/>
    <mergeCell ref="AH104:AJ104"/>
    <mergeCell ref="W29:AE29"/>
    <mergeCell ref="W30:AE30"/>
    <mergeCell ref="W31:AE31"/>
    <mergeCell ref="W32:AE32"/>
    <mergeCell ref="W34:AE34"/>
    <mergeCell ref="W35:AE35"/>
    <mergeCell ref="V56:AA56"/>
    <mergeCell ref="V57:AA57"/>
    <mergeCell ref="V58:AA58"/>
    <mergeCell ref="V59:AA59"/>
    <mergeCell ref="V60:AA60"/>
    <mergeCell ref="V48:AA48"/>
    <mergeCell ref="V49:AA49"/>
    <mergeCell ref="V50:AA50"/>
    <mergeCell ref="V51:AA51"/>
    <mergeCell ref="V52:AA52"/>
    <mergeCell ref="AB54:AD54"/>
    <mergeCell ref="AB55:AD55"/>
    <mergeCell ref="AB56:AD56"/>
    <mergeCell ref="W89:AB89"/>
    <mergeCell ref="AB67:AD67"/>
    <mergeCell ref="AG83:AN83"/>
    <mergeCell ref="AB47:AH47"/>
    <mergeCell ref="V61:AA61"/>
    <mergeCell ref="AB52:AD52"/>
    <mergeCell ref="AB53:AD53"/>
    <mergeCell ref="Y105:AC105"/>
    <mergeCell ref="Y106:AC106"/>
    <mergeCell ref="Y107:AC107"/>
    <mergeCell ref="W125:AE126"/>
    <mergeCell ref="W128:AE129"/>
    <mergeCell ref="W117:AB117"/>
    <mergeCell ref="W118:AB118"/>
    <mergeCell ref="W120:AB120"/>
    <mergeCell ref="W121:AB121"/>
    <mergeCell ref="W122:AB122"/>
    <mergeCell ref="W123:AB123"/>
    <mergeCell ref="AB68:AD68"/>
    <mergeCell ref="AE70:AH70"/>
    <mergeCell ref="T47:AA47"/>
    <mergeCell ref="T48:U48"/>
    <mergeCell ref="AE65:AH65"/>
    <mergeCell ref="AE66:AH66"/>
    <mergeCell ref="AE57:AH57"/>
    <mergeCell ref="AB69:AD69"/>
    <mergeCell ref="AB70:AD70"/>
    <mergeCell ref="AF125:AR125"/>
    <mergeCell ref="AG78:AN78"/>
    <mergeCell ref="AA78:AF78"/>
    <mergeCell ref="AA81:AF81"/>
    <mergeCell ref="Y99:AC99"/>
    <mergeCell ref="Y100:AC100"/>
    <mergeCell ref="Y101:AC101"/>
    <mergeCell ref="AA80:AF80"/>
    <mergeCell ref="AA75:AF75"/>
    <mergeCell ref="V153:AA153"/>
    <mergeCell ref="A96:R96"/>
    <mergeCell ref="AF128:AL129"/>
    <mergeCell ref="AF131:AL131"/>
    <mergeCell ref="V180:AA180"/>
    <mergeCell ref="W16:AE17"/>
    <mergeCell ref="W19:AE20"/>
    <mergeCell ref="W22:AE22"/>
    <mergeCell ref="W23:AE23"/>
    <mergeCell ref="W24:AE24"/>
    <mergeCell ref="W25:AE25"/>
    <mergeCell ref="W26:AE26"/>
    <mergeCell ref="W27:AE27"/>
    <mergeCell ref="W28:AE28"/>
    <mergeCell ref="V171:AA171"/>
    <mergeCell ref="V172:AA172"/>
    <mergeCell ref="V173:AA173"/>
    <mergeCell ref="V174:AA174"/>
    <mergeCell ref="V175:AA175"/>
    <mergeCell ref="V176:AA176"/>
    <mergeCell ref="V158:AA158"/>
    <mergeCell ref="AB57:AD57"/>
    <mergeCell ref="AB58:AD58"/>
    <mergeCell ref="AB50:AD50"/>
    <mergeCell ref="V152:AA152"/>
    <mergeCell ref="T140:AA140"/>
    <mergeCell ref="T141:U141"/>
    <mergeCell ref="T142:U142"/>
    <mergeCell ref="T143:U143"/>
    <mergeCell ref="T144:U144"/>
    <mergeCell ref="T145:U145"/>
    <mergeCell ref="AE71:AH71"/>
    <mergeCell ref="AF126:AL127"/>
    <mergeCell ref="AH105:AJ105"/>
    <mergeCell ref="AH106:AJ106"/>
    <mergeCell ref="AH107:AJ107"/>
    <mergeCell ref="T175:U175"/>
    <mergeCell ref="T176:U176"/>
    <mergeCell ref="T156:U156"/>
    <mergeCell ref="T157:U157"/>
    <mergeCell ref="T146:U146"/>
    <mergeCell ref="T147:U147"/>
    <mergeCell ref="T148:U148"/>
    <mergeCell ref="T149:U149"/>
    <mergeCell ref="V149:AA149"/>
    <mergeCell ref="W96:AB96"/>
    <mergeCell ref="W116:AO116"/>
    <mergeCell ref="V62:AA62"/>
    <mergeCell ref="V63:AA63"/>
    <mergeCell ref="V64:AA64"/>
    <mergeCell ref="V65:AA65"/>
    <mergeCell ref="V66:AA66"/>
    <mergeCell ref="V67:AA67"/>
    <mergeCell ref="T65:U65"/>
    <mergeCell ref="T66:U66"/>
    <mergeCell ref="T67:U67"/>
    <mergeCell ref="T68:U68"/>
    <mergeCell ref="T69:U69"/>
    <mergeCell ref="T70:U70"/>
    <mergeCell ref="N138:V138"/>
    <mergeCell ref="Y108:AC108"/>
    <mergeCell ref="AA73:AF73"/>
    <mergeCell ref="AA74:AF74"/>
    <mergeCell ref="R12:Y12"/>
    <mergeCell ref="S88:V89"/>
    <mergeCell ref="S90:V90"/>
    <mergeCell ref="S93:V93"/>
    <mergeCell ref="S94:V94"/>
    <mergeCell ref="S95:V95"/>
    <mergeCell ref="T55:U55"/>
    <mergeCell ref="T56:U56"/>
    <mergeCell ref="T57:U57"/>
    <mergeCell ref="T58:U58"/>
    <mergeCell ref="N32:V32"/>
    <mergeCell ref="N34:V34"/>
    <mergeCell ref="N35:V35"/>
    <mergeCell ref="N36:V36"/>
    <mergeCell ref="N37:V37"/>
    <mergeCell ref="N38:V38"/>
    <mergeCell ref="V53:AA53"/>
    <mergeCell ref="V54:AA54"/>
    <mergeCell ref="V55:AA55"/>
    <mergeCell ref="V68:AA68"/>
    <mergeCell ref="V69:AA69"/>
    <mergeCell ref="V70:AA70"/>
    <mergeCell ref="V71:AA71"/>
    <mergeCell ref="W94:AB94"/>
    <mergeCell ref="W95:AB95"/>
    <mergeCell ref="W43:AE43"/>
    <mergeCell ref="N39:V39"/>
    <mergeCell ref="N40:V40"/>
    <mergeCell ref="N42:V42"/>
    <mergeCell ref="N43:V43"/>
    <mergeCell ref="N44:V44"/>
    <mergeCell ref="M64:S64"/>
    <mergeCell ref="A116:R118"/>
    <mergeCell ref="A120:R120"/>
    <mergeCell ref="A121:R121"/>
    <mergeCell ref="A122:R122"/>
    <mergeCell ref="A123:R123"/>
    <mergeCell ref="A125:M128"/>
    <mergeCell ref="N128:V129"/>
    <mergeCell ref="S118:V118"/>
    <mergeCell ref="S120:V120"/>
    <mergeCell ref="T150:U150"/>
    <mergeCell ref="T151:U151"/>
    <mergeCell ref="J152:L152"/>
    <mergeCell ref="J153:L153"/>
    <mergeCell ref="J154:L154"/>
    <mergeCell ref="M152:S152"/>
    <mergeCell ref="M140:S141"/>
    <mergeCell ref="M142:S142"/>
    <mergeCell ref="M143:S143"/>
    <mergeCell ref="M144:S144"/>
    <mergeCell ref="M145:S145"/>
    <mergeCell ref="V150:AA150"/>
    <mergeCell ref="V151:AA151"/>
    <mergeCell ref="T152:U152"/>
    <mergeCell ref="M146:S146"/>
    <mergeCell ref="J143:L143"/>
    <mergeCell ref="V143:AA143"/>
    <mergeCell ref="V144:AA144"/>
    <mergeCell ref="V145:AA145"/>
    <mergeCell ref="T177:U177"/>
    <mergeCell ref="T164:U164"/>
    <mergeCell ref="T167:AA167"/>
    <mergeCell ref="T168:U168"/>
    <mergeCell ref="T169:U169"/>
    <mergeCell ref="T170:U170"/>
    <mergeCell ref="T171:U171"/>
    <mergeCell ref="V164:AA164"/>
    <mergeCell ref="V168:AA168"/>
    <mergeCell ref="V169:AA169"/>
    <mergeCell ref="V170:AA170"/>
    <mergeCell ref="T158:U158"/>
    <mergeCell ref="M180:S180"/>
    <mergeCell ref="M156:S156"/>
    <mergeCell ref="M157:S157"/>
    <mergeCell ref="M158:S158"/>
    <mergeCell ref="M147:S147"/>
    <mergeCell ref="M148:S148"/>
    <mergeCell ref="M149:S149"/>
    <mergeCell ref="M175:S175"/>
    <mergeCell ref="M167:S168"/>
    <mergeCell ref="M169:S169"/>
    <mergeCell ref="M170:S170"/>
    <mergeCell ref="M171:S171"/>
    <mergeCell ref="M172:S172"/>
    <mergeCell ref="M173:S173"/>
    <mergeCell ref="M159:S159"/>
    <mergeCell ref="M160:S160"/>
    <mergeCell ref="M163:S163"/>
    <mergeCell ref="M164:S164"/>
    <mergeCell ref="M153:S153"/>
    <mergeCell ref="M154:S154"/>
    <mergeCell ref="M155:S155"/>
    <mergeCell ref="T173:U173"/>
    <mergeCell ref="T174:U174"/>
    <mergeCell ref="T153:U153"/>
    <mergeCell ref="T154:U154"/>
    <mergeCell ref="T155:U155"/>
    <mergeCell ref="N26:V26"/>
    <mergeCell ref="N27:V27"/>
    <mergeCell ref="N28:V28"/>
    <mergeCell ref="N29:V29"/>
    <mergeCell ref="N30:V30"/>
    <mergeCell ref="N31:V31"/>
    <mergeCell ref="N16:V17"/>
    <mergeCell ref="N19:V20"/>
    <mergeCell ref="N22:V22"/>
    <mergeCell ref="N23:V23"/>
    <mergeCell ref="N24:V24"/>
    <mergeCell ref="N25:V25"/>
    <mergeCell ref="M174:S174"/>
    <mergeCell ref="A135:M136"/>
    <mergeCell ref="A137:M137"/>
    <mergeCell ref="T49:U49"/>
    <mergeCell ref="T50:U50"/>
    <mergeCell ref="T51:U51"/>
    <mergeCell ref="T52:U52"/>
    <mergeCell ref="T53:U53"/>
    <mergeCell ref="T54:U54"/>
    <mergeCell ref="N135:V135"/>
    <mergeCell ref="N137:V137"/>
    <mergeCell ref="N125:V126"/>
    <mergeCell ref="Q107:T107"/>
    <mergeCell ref="Q108:T108"/>
    <mergeCell ref="S96:V96"/>
    <mergeCell ref="A76:Z76"/>
    <mergeCell ref="M70:S70"/>
    <mergeCell ref="M71:S71"/>
    <mergeCell ref="T71:U71"/>
    <mergeCell ref="A63:I63"/>
    <mergeCell ref="AH110:AJ110"/>
    <mergeCell ref="J177:L177"/>
    <mergeCell ref="J178:L178"/>
    <mergeCell ref="J180:L180"/>
    <mergeCell ref="J164:L164"/>
    <mergeCell ref="J167:L169"/>
    <mergeCell ref="J170:L170"/>
    <mergeCell ref="J171:L171"/>
    <mergeCell ref="J172:L172"/>
    <mergeCell ref="J173:L173"/>
    <mergeCell ref="J158:L158"/>
    <mergeCell ref="J159:L159"/>
    <mergeCell ref="J160:L160"/>
    <mergeCell ref="J161:L161"/>
    <mergeCell ref="J162:L162"/>
    <mergeCell ref="J163:L163"/>
    <mergeCell ref="J144:L144"/>
    <mergeCell ref="J145:L145"/>
    <mergeCell ref="J174:L174"/>
    <mergeCell ref="J155:L155"/>
    <mergeCell ref="J156:L156"/>
    <mergeCell ref="J157:L157"/>
    <mergeCell ref="J146:L146"/>
    <mergeCell ref="J147:L147"/>
    <mergeCell ref="J148:L148"/>
    <mergeCell ref="J149:L149"/>
    <mergeCell ref="J150:L150"/>
    <mergeCell ref="J151:L151"/>
    <mergeCell ref="J175:L175"/>
    <mergeCell ref="J176:L176"/>
    <mergeCell ref="M177:S177"/>
    <mergeCell ref="M178:S178"/>
    <mergeCell ref="A77:Z77"/>
    <mergeCell ref="M150:S150"/>
    <mergeCell ref="M151:S151"/>
    <mergeCell ref="L109:P109"/>
    <mergeCell ref="M161:S161"/>
    <mergeCell ref="M162:S162"/>
    <mergeCell ref="A131:M131"/>
    <mergeCell ref="A132:M132"/>
    <mergeCell ref="A133:M133"/>
    <mergeCell ref="A134:M134"/>
    <mergeCell ref="S121:V121"/>
    <mergeCell ref="S122:V122"/>
    <mergeCell ref="S123:V123"/>
    <mergeCell ref="V141:AA141"/>
    <mergeCell ref="V142:AA142"/>
    <mergeCell ref="T172:U172"/>
    <mergeCell ref="M176:S176"/>
    <mergeCell ref="T159:U159"/>
    <mergeCell ref="T160:U160"/>
    <mergeCell ref="T161:U161"/>
    <mergeCell ref="T162:U162"/>
    <mergeCell ref="T163:U163"/>
    <mergeCell ref="V159:AA159"/>
    <mergeCell ref="V160:AA160"/>
    <mergeCell ref="V161:AA161"/>
    <mergeCell ref="V162:AA162"/>
    <mergeCell ref="V163:AA163"/>
    <mergeCell ref="A112:AL112"/>
    <mergeCell ref="A113:AL113"/>
    <mergeCell ref="A114:AL114"/>
    <mergeCell ref="AD110:AG110"/>
    <mergeCell ref="AH109:AJ109"/>
    <mergeCell ref="J61:L61"/>
    <mergeCell ref="J62:L62"/>
    <mergeCell ref="J63:L63"/>
    <mergeCell ref="J64:L64"/>
    <mergeCell ref="J65:L65"/>
    <mergeCell ref="A73:Z74"/>
    <mergeCell ref="A75:Z75"/>
    <mergeCell ref="A68:I68"/>
    <mergeCell ref="A57:I57"/>
    <mergeCell ref="A58:I58"/>
    <mergeCell ref="A59:I59"/>
    <mergeCell ref="A60:I60"/>
    <mergeCell ref="A61:I61"/>
    <mergeCell ref="A62:I62"/>
    <mergeCell ref="A64:I64"/>
    <mergeCell ref="A65:I65"/>
    <mergeCell ref="A66:I66"/>
    <mergeCell ref="A67:I67"/>
    <mergeCell ref="M62:S62"/>
    <mergeCell ref="M63:S63"/>
    <mergeCell ref="M68:S68"/>
    <mergeCell ref="M69:S69"/>
    <mergeCell ref="T64:U64"/>
    <mergeCell ref="M58:S58"/>
    <mergeCell ref="M59:S59"/>
    <mergeCell ref="M60:S60"/>
    <mergeCell ref="M61:S61"/>
    <mergeCell ref="T59:U59"/>
    <mergeCell ref="T60:U60"/>
    <mergeCell ref="T61:U61"/>
    <mergeCell ref="T62:U62"/>
    <mergeCell ref="T63:U63"/>
    <mergeCell ref="D8:AM8"/>
    <mergeCell ref="A154:I154"/>
    <mergeCell ref="A155:I155"/>
    <mergeCell ref="A156:I156"/>
    <mergeCell ref="A157:I157"/>
    <mergeCell ref="A158:I158"/>
    <mergeCell ref="A147:I147"/>
    <mergeCell ref="A148:I148"/>
    <mergeCell ref="A149:I149"/>
    <mergeCell ref="A150:I150"/>
    <mergeCell ref="A151:I151"/>
    <mergeCell ref="A152:I152"/>
    <mergeCell ref="A138:M139"/>
    <mergeCell ref="J54:L54"/>
    <mergeCell ref="J55:L55"/>
    <mergeCell ref="J56:L56"/>
    <mergeCell ref="J57:L57"/>
    <mergeCell ref="J58:L58"/>
    <mergeCell ref="J59:L59"/>
    <mergeCell ref="J47:L49"/>
    <mergeCell ref="J50:L50"/>
    <mergeCell ref="A143:I143"/>
    <mergeCell ref="A144:I144"/>
    <mergeCell ref="A145:I145"/>
    <mergeCell ref="A146:I146"/>
    <mergeCell ref="J140:L142"/>
    <mergeCell ref="W91:AB91"/>
    <mergeCell ref="J66:L66"/>
    <mergeCell ref="J67:L67"/>
    <mergeCell ref="J68:L68"/>
    <mergeCell ref="J69:L69"/>
    <mergeCell ref="J70:L70"/>
    <mergeCell ref="A193:J193"/>
    <mergeCell ref="A194:J194"/>
    <mergeCell ref="A195:J195"/>
    <mergeCell ref="A196:J196"/>
    <mergeCell ref="B2:C2"/>
    <mergeCell ref="B3:C3"/>
    <mergeCell ref="B4:C4"/>
    <mergeCell ref="B5:C5"/>
    <mergeCell ref="B6:C6"/>
    <mergeCell ref="A175:I175"/>
    <mergeCell ref="A176:I176"/>
    <mergeCell ref="A177:I177"/>
    <mergeCell ref="A178:I179"/>
    <mergeCell ref="A180:I181"/>
    <mergeCell ref="T178:U178"/>
    <mergeCell ref="T180:U180"/>
    <mergeCell ref="V177:AA177"/>
    <mergeCell ref="V178:AA178"/>
    <mergeCell ref="A167:I169"/>
    <mergeCell ref="A170:I170"/>
    <mergeCell ref="A171:I171"/>
    <mergeCell ref="A172:I172"/>
    <mergeCell ref="A173:I173"/>
    <mergeCell ref="A174:I174"/>
    <mergeCell ref="A159:I159"/>
    <mergeCell ref="A160:I160"/>
    <mergeCell ref="A161:I161"/>
    <mergeCell ref="A162:I162"/>
    <mergeCell ref="A163:I163"/>
    <mergeCell ref="A164:I165"/>
    <mergeCell ref="A153:I153"/>
    <mergeCell ref="A140:I142"/>
    <mergeCell ref="H107:K107"/>
    <mergeCell ref="H108:K108"/>
    <mergeCell ref="L107:P107"/>
    <mergeCell ref="L108:P108"/>
    <mergeCell ref="A109:D109"/>
    <mergeCell ref="Q106:T106"/>
    <mergeCell ref="N131:V131"/>
    <mergeCell ref="N132:V132"/>
    <mergeCell ref="N133:V133"/>
    <mergeCell ref="N134:V134"/>
    <mergeCell ref="L110:P110"/>
    <mergeCell ref="AH108:AJ108"/>
    <mergeCell ref="AF133:AL133"/>
    <mergeCell ref="AF134:AL134"/>
    <mergeCell ref="E106:G106"/>
    <mergeCell ref="E107:G107"/>
    <mergeCell ref="E108:G108"/>
    <mergeCell ref="AF132:AL132"/>
    <mergeCell ref="A119:R119"/>
    <mergeCell ref="S119:V119"/>
    <mergeCell ref="W119:AB119"/>
    <mergeCell ref="AC119:AI119"/>
    <mergeCell ref="AJ119:AO119"/>
    <mergeCell ref="S116:V117"/>
    <mergeCell ref="U107:X107"/>
    <mergeCell ref="U108:X108"/>
    <mergeCell ref="S110:T110"/>
    <mergeCell ref="U109:X109"/>
    <mergeCell ref="U110:X110"/>
    <mergeCell ref="Y109:AC109"/>
    <mergeCell ref="Y110:AC110"/>
    <mergeCell ref="AD109:AG109"/>
    <mergeCell ref="U101:X101"/>
    <mergeCell ref="U104:X104"/>
    <mergeCell ref="U105:X105"/>
    <mergeCell ref="U106:X106"/>
    <mergeCell ref="A27:M27"/>
    <mergeCell ref="A28:M28"/>
    <mergeCell ref="A29:M29"/>
    <mergeCell ref="A30:M30"/>
    <mergeCell ref="A31:M31"/>
    <mergeCell ref="A32:M33"/>
    <mergeCell ref="A106:D106"/>
    <mergeCell ref="J52:L52"/>
    <mergeCell ref="J53:L53"/>
    <mergeCell ref="M47:S48"/>
    <mergeCell ref="M49:S49"/>
    <mergeCell ref="M50:S50"/>
    <mergeCell ref="M51:S51"/>
    <mergeCell ref="E105:G105"/>
    <mergeCell ref="A84:Z84"/>
    <mergeCell ref="A88:R90"/>
    <mergeCell ref="A93:R93"/>
    <mergeCell ref="A70:I70"/>
    <mergeCell ref="A71:I71"/>
    <mergeCell ref="M52:S52"/>
    <mergeCell ref="M53:S53"/>
    <mergeCell ref="M54:S54"/>
    <mergeCell ref="M55:S55"/>
    <mergeCell ref="M56:S56"/>
    <mergeCell ref="M57:S57"/>
    <mergeCell ref="A91:R91"/>
    <mergeCell ref="J71:L71"/>
    <mergeCell ref="J60:L60"/>
    <mergeCell ref="A56:I56"/>
    <mergeCell ref="A40:M41"/>
    <mergeCell ref="A42:M42"/>
    <mergeCell ref="A43:M43"/>
    <mergeCell ref="A44:M45"/>
    <mergeCell ref="A47:I49"/>
    <mergeCell ref="A50:I50"/>
    <mergeCell ref="J51:L51"/>
    <mergeCell ref="M65:S65"/>
    <mergeCell ref="M66:S66"/>
    <mergeCell ref="M67:S67"/>
    <mergeCell ref="Q109:T109"/>
    <mergeCell ref="H102:K102"/>
    <mergeCell ref="L102:P102"/>
    <mergeCell ref="Q102:T102"/>
    <mergeCell ref="H105:K105"/>
    <mergeCell ref="H106:K106"/>
    <mergeCell ref="L104:P104"/>
    <mergeCell ref="L106:P106"/>
    <mergeCell ref="Q99:T99"/>
    <mergeCell ref="Q100:T100"/>
    <mergeCell ref="Q101:T101"/>
    <mergeCell ref="Q104:T104"/>
    <mergeCell ref="Q105:T105"/>
    <mergeCell ref="A107:D107"/>
    <mergeCell ref="A108:D108"/>
    <mergeCell ref="S91:V91"/>
    <mergeCell ref="A94:R94"/>
    <mergeCell ref="A78:Z78"/>
    <mergeCell ref="A80:Z80"/>
    <mergeCell ref="A81:Z81"/>
    <mergeCell ref="A83:Z83"/>
    <mergeCell ref="AK109:AP109"/>
    <mergeCell ref="AK110:AP110"/>
    <mergeCell ref="AQ109:AR109"/>
    <mergeCell ref="AQ110:AR110"/>
    <mergeCell ref="AA85:AF86"/>
    <mergeCell ref="AG85:AN86"/>
    <mergeCell ref="AO85:AR86"/>
    <mergeCell ref="A95:R95"/>
    <mergeCell ref="A85:Y86"/>
    <mergeCell ref="A92:R92"/>
    <mergeCell ref="S92:V92"/>
    <mergeCell ref="W92:AB92"/>
    <mergeCell ref="L99:P99"/>
    <mergeCell ref="L100:P100"/>
    <mergeCell ref="L101:P101"/>
    <mergeCell ref="Y104:AC104"/>
    <mergeCell ref="A104:D104"/>
    <mergeCell ref="A105:D105"/>
    <mergeCell ref="E99:G99"/>
    <mergeCell ref="E100:G100"/>
    <mergeCell ref="E101:G101"/>
    <mergeCell ref="E104:G104"/>
    <mergeCell ref="A102:D102"/>
    <mergeCell ref="E102:G102"/>
    <mergeCell ref="U102:X102"/>
    <mergeCell ref="Y102:AC102"/>
    <mergeCell ref="AD102:AG102"/>
    <mergeCell ref="AH102:AJ102"/>
    <mergeCell ref="AK102:AP102"/>
    <mergeCell ref="AQ102:AR102"/>
    <mergeCell ref="U99:X99"/>
    <mergeCell ref="U100:X100"/>
    <mergeCell ref="A51:I51"/>
    <mergeCell ref="A52:I52"/>
    <mergeCell ref="A53:I53"/>
    <mergeCell ref="A54:I54"/>
    <mergeCell ref="A55:I55"/>
    <mergeCell ref="A2:A6"/>
    <mergeCell ref="A9:AS9"/>
    <mergeCell ref="A11:AS11"/>
    <mergeCell ref="A12:E12"/>
    <mergeCell ref="A14:AS14"/>
    <mergeCell ref="B7:C7"/>
    <mergeCell ref="B8:C8"/>
    <mergeCell ref="B10:C10"/>
    <mergeCell ref="D10:AM10"/>
    <mergeCell ref="A34:M34"/>
    <mergeCell ref="A35:M35"/>
    <mergeCell ref="A36:M36"/>
    <mergeCell ref="A37:M37"/>
    <mergeCell ref="A38:M38"/>
    <mergeCell ref="A39:M39"/>
    <mergeCell ref="A16:M19"/>
    <mergeCell ref="A22:M22"/>
    <mergeCell ref="A23:M23"/>
    <mergeCell ref="A24:M24"/>
    <mergeCell ref="A25:M25"/>
    <mergeCell ref="A26:M26"/>
    <mergeCell ref="D2:AM2"/>
    <mergeCell ref="D3:AM3"/>
    <mergeCell ref="D4:AM4"/>
    <mergeCell ref="D5:AM5"/>
    <mergeCell ref="D6:AM6"/>
    <mergeCell ref="D7:AM7"/>
  </mergeCells>
  <pageMargins left="0.19685039370078741" right="0.39370078740157483" top="0.35433070866141736" bottom="0.55118110236220474" header="0.31496062992125984" footer="0.31496062992125984"/>
  <pageSetup paperSize="9" scale="95" fitToHeight="0" orientation="landscape" r:id="rId1"/>
  <rowBreaks count="2" manualBreakCount="2">
    <brk id="96" max="16383" man="1"/>
    <brk id="13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Cristina Martins</dc:creator>
  <cp:lastModifiedBy>Débora Prado</cp:lastModifiedBy>
  <cp:lastPrinted>2022-05-26T19:05:44Z</cp:lastPrinted>
  <dcterms:created xsi:type="dcterms:W3CDTF">2020-07-27T10:45:16Z</dcterms:created>
  <dcterms:modified xsi:type="dcterms:W3CDTF">2022-07-26T02:25:03Z</dcterms:modified>
</cp:coreProperties>
</file>