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20" windowWidth="21840" windowHeight="9315" tabRatio="714" activeTab="0"/>
  </bookViews>
  <sheets>
    <sheet name="RREO-Anexo 12" sheetId="1" r:id="rId1"/>
  </sheets>
  <definedNames>
    <definedName name="_xlfn.IFERROR" hidden="1">#NAME?</definedName>
    <definedName name="_xlnm.Print_Area" localSheetId="0">'RREO-Anexo 12'!$A$1:$H$145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<sst xmlns="http://schemas.openxmlformats.org/spreadsheetml/2006/main" count="180" uniqueCount="144">
  <si>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</si>
  <si>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</si>
  <si>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</si>
  <si>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</si>
  <si>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</si>
  <si>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</si>
  <si>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</si>
  <si>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</si>
  <si>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</si>
  <si>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</si>
  <si>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</si>
  <si>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</si>
  <si>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</si>
  <si>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</si>
  <si>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</si>
  <si>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</si>
  <si>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</si>
  <si>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</si>
  <si>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</si>
  <si>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</si>
  <si>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</si>
  <si>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</si>
  <si>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</si>
  <si>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</si>
  <si>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</si>
  <si>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</si>
  <si>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</si>
  <si>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</si>
  <si>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</si>
  <si>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</si>
  <si>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</si>
  <si>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</si>
  <si>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</si>
  <si>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</si>
  <si>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</si>
  <si>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</si>
  <si>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</si>
  <si>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</si>
  <si>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</si>
  <si>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</si>
  <si>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</si>
  <si>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</si>
  <si>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</si>
  <si>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</si>
  <si>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</si>
  <si>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</si>
  <si>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</si>
  <si>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</si>
  <si>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</si>
  <si>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</si>
  <si>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</si>
  <si>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</si>
  <si>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</si>
  <si>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</si>
  <si>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</si>
  <si>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</si>
  <si>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</si>
  <si>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</si>
  <si>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</si>
  <si>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</si>
  <si>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</si>
  <si>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</si>
  <si>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</si>
  <si>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</si>
  <si>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</si>
  <si>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</si>
  <si>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</si>
  <si>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</si>
  <si>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</si>
  <si>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</si>
  <si>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</si>
  <si>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</si>
  <si>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</si>
  <si>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</si>
  <si>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</si>
  <si>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</si>
  <si>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</si>
  <si>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</si>
  <si>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</si>
  <si>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</si>
  <si>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</si>
  <si>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</si>
  <si>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</si>
  <si>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</si>
  <si>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</si>
  <si>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</si>
  <si>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</si>
  <si>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</si>
  <si>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</si>
  <si>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</si>
  <si>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</si>
  <si>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</si>
  <si>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</si>
  <si>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</si>
  <si>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</si>
  <si>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</si>
  <si>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</si>
  <si>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</si>
  <si>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</si>
  <si>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</si>
  <si>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</si>
  <si>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</si>
  <si>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</si>
  <si>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</si>
  <si>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</si>
  <si>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</si>
  <si>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</si>
  <si>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</si>
  <si>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</si>
  <si>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</si>
  <si>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</si>
  <si>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</si>
  <si>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</si>
  <si>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</si>
  <si>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</si>
  <si>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</si>
  <si>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</si>
  <si>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</si>
  <si>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</si>
  <si>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</si>
  <si>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</si>
  <si>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</si>
  <si>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</si>
  <si>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</si>
  <si>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</si>
  <si>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</si>
  <si>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</si>
  <si>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</si>
  <si>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</si>
  <si>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</si>
  <si>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</si>
  <si>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</si>
  <si>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</si>
  <si>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</si>
  <si>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</si>
  <si>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</si>
  <si>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</si>
  <si>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</si>
  <si>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</si>
  <si>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</si>
  <si>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SAO JOAO DA BOA VISTA</t>
  </si>
  <si>
    <t>CNPJ: 46.429.379/0001-50</t>
  </si>
  <si>
    <t>FONTE: Sistema CECAM, Unidade Responsável: CONTABILIDADE. Emissão: 24/05/2018, às 10:08:34. Assinado Digitalmente no dia 24/05/2018, às 10:08:34.</t>
  </si>
  <si>
    <t>Período: 1º Bimestre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</si>
</sst>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65" applyFont="1" applyFill="1" applyBorder="1" applyAlignment="1">
      <alignment horizontal="right"/>
    </xf>
    <xf numFmtId="43" fontId="3" fillId="0" borderId="0" xfId="65" applyFont="1" applyFill="1" applyBorder="1" applyAlignment="1">
      <alignment horizontal="right"/>
    </xf>
    <xf numFmtId="43" fontId="3" fillId="0" borderId="14" xfId="65" applyFont="1" applyFill="1" applyBorder="1" applyAlignment="1">
      <alignment horizontal="right"/>
    </xf>
    <xf numFmtId="43" fontId="3" fillId="0" borderId="17" xfId="65" applyFont="1" applyFill="1" applyBorder="1" applyAlignment="1">
      <alignment horizontal="right"/>
    </xf>
    <xf numFmtId="43" fontId="3" fillId="0" borderId="11" xfId="65" applyFont="1" applyFill="1" applyBorder="1" applyAlignment="1">
      <alignment horizontal="right"/>
    </xf>
    <xf numFmtId="43" fontId="3" fillId="0" borderId="15" xfId="65" applyFont="1" applyFill="1" applyBorder="1" applyAlignment="1">
      <alignment horizontal="right"/>
    </xf>
    <xf numFmtId="43" fontId="3" fillId="0" borderId="16" xfId="65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65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65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3" xfId="65" applyFont="1" applyFill="1" applyBorder="1" applyAlignment="1">
      <alignment horizontal="right"/>
    </xf>
    <xf numFmtId="43" fontId="3" fillId="34" borderId="21" xfId="65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65" applyFont="1" applyFill="1" applyBorder="1" applyAlignment="1">
      <alignment horizontal="right"/>
    </xf>
    <xf numFmtId="43" fontId="3" fillId="34" borderId="22" xfId="65" applyFont="1" applyFill="1" applyBorder="1" applyAlignment="1">
      <alignment horizontal="right"/>
    </xf>
    <xf numFmtId="43" fontId="3" fillId="0" borderId="22" xfId="65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65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43" fontId="3" fillId="34" borderId="16" xfId="65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65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43" fontId="3" fillId="0" borderId="14" xfId="65" applyFont="1" applyFill="1" applyBorder="1" applyAlignment="1">
      <alignment horizontal="right" vertical="center"/>
    </xf>
    <xf numFmtId="43" fontId="3" fillId="34" borderId="17" xfId="65" applyFont="1" applyFill="1" applyBorder="1" applyAlignment="1">
      <alignment horizontal="right"/>
    </xf>
    <xf numFmtId="43" fontId="3" fillId="34" borderId="11" xfId="65" applyFont="1" applyFill="1" applyBorder="1" applyAlignment="1">
      <alignment horizontal="right"/>
    </xf>
    <xf numFmtId="0" fontId="3" fillId="34" borderId="12" xfId="0" applyFont="1" applyFill="1" applyBorder="1" applyAlignment="1">
      <alignment wrapText="1"/>
    </xf>
    <xf numFmtId="43" fontId="3" fillId="0" borderId="13" xfId="65" applyFont="1" applyBorder="1" applyAlignment="1">
      <alignment horizontal="right"/>
    </xf>
    <xf numFmtId="43" fontId="3" fillId="0" borderId="15" xfId="65" applyFont="1" applyBorder="1" applyAlignment="1">
      <alignment horizontal="right"/>
    </xf>
    <xf numFmtId="43" fontId="3" fillId="34" borderId="18" xfId="65" applyFont="1" applyFill="1" applyBorder="1" applyAlignment="1">
      <alignment horizontal="right"/>
    </xf>
    <xf numFmtId="43" fontId="3" fillId="0" borderId="19" xfId="65" applyFont="1" applyFill="1" applyBorder="1" applyAlignment="1">
      <alignment horizontal="center"/>
    </xf>
    <xf numFmtId="43" fontId="3" fillId="0" borderId="20" xfId="65" applyFont="1" applyFill="1" applyBorder="1" applyAlignment="1">
      <alignment/>
    </xf>
    <xf numFmtId="43" fontId="3" fillId="0" borderId="0" xfId="65" applyFont="1" applyFill="1" applyBorder="1" applyAlignment="1">
      <alignment horizontal="center"/>
    </xf>
    <xf numFmtId="43" fontId="3" fillId="0" borderId="0" xfId="65" applyFont="1" applyFill="1" applyBorder="1" applyAlignment="1">
      <alignment/>
    </xf>
    <xf numFmtId="43" fontId="3" fillId="34" borderId="0" xfId="65" applyFont="1" applyFill="1" applyBorder="1" applyAlignment="1">
      <alignment/>
    </xf>
    <xf numFmtId="43" fontId="3" fillId="0" borderId="19" xfId="65" applyFont="1" applyBorder="1" applyAlignment="1">
      <alignment/>
    </xf>
    <xf numFmtId="43" fontId="3" fillId="0" borderId="10" xfId="65" applyFont="1" applyBorder="1" applyAlignment="1">
      <alignment/>
    </xf>
    <xf numFmtId="43" fontId="3" fillId="0" borderId="0" xfId="65" applyFont="1" applyAlignment="1">
      <alignment/>
    </xf>
    <xf numFmtId="43" fontId="3" fillId="0" borderId="0" xfId="65" applyFont="1" applyBorder="1" applyAlignment="1">
      <alignment/>
    </xf>
    <xf numFmtId="43" fontId="3" fillId="33" borderId="16" xfId="65" applyFont="1" applyFill="1" applyBorder="1" applyAlignment="1">
      <alignment horizontal="left" vertical="center"/>
    </xf>
    <xf numFmtId="43" fontId="3" fillId="34" borderId="15" xfId="65" applyFont="1" applyFill="1" applyBorder="1" applyAlignment="1">
      <alignment horizontal="right"/>
    </xf>
    <xf numFmtId="43" fontId="3" fillId="34" borderId="12" xfId="65" applyFont="1" applyFill="1" applyBorder="1" applyAlignment="1">
      <alignment horizontal="right"/>
    </xf>
    <xf numFmtId="43" fontId="3" fillId="0" borderId="14" xfId="65" applyFont="1" applyBorder="1" applyAlignment="1">
      <alignment horizontal="right"/>
    </xf>
    <xf numFmtId="43" fontId="3" fillId="0" borderId="24" xfId="65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0" fillId="0" borderId="0" xfId="50" applyFont="1" applyFill="1" applyAlignment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138</xdr:row>
      <xdr:rowOff>66675</xdr:rowOff>
    </xdr:from>
    <xdr:to>
      <xdr:col>7</xdr:col>
      <xdr:colOff>504825</xdr:colOff>
      <xdr:row>143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66750" y="25031700"/>
          <a:ext cx="120681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                                   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Vanderlei Borges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Carvalho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Valdei Samonetto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Prefeito Municipal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CRC – 1SP.165.611/O-8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6"/>
  <sheetViews>
    <sheetView showGridLines="0" tabSelected="1" zoomScalePageLayoutView="60" workbookViewId="0" topLeftCell="A1">
      <selection activeCell="B4" sqref="B4"/>
    </sheetView>
  </sheetViews>
  <sheetFormatPr defaultColWidth="9.140625" defaultRowHeight="12.75"/>
  <cols>
    <col min="1" max="1" width="94.421875" style="27" customWidth="1"/>
    <col min="2" max="3" width="12.8515625" style="27" bestFit="1" customWidth="1"/>
    <col min="4" max="4" width="20.7109375" style="27" bestFit="1" customWidth="1"/>
    <col min="5" max="5" width="11.8515625" style="27" bestFit="1" customWidth="1"/>
    <col min="6" max="6" width="20.00390625" style="27" bestFit="1" customWidth="1"/>
    <col min="7" max="7" width="10.7109375" style="27" bestFit="1" customWidth="1"/>
    <col min="8" max="8" width="13.7109375" style="27" bestFit="1" customWidth="1"/>
    <col min="9" max="16384" width="9.140625" style="27" customWidth="1"/>
  </cols>
  <sheetData>
    <row r="2" ht="25.5">
      <c r="A2" s="145" t="s">
        <v>140</v>
      </c>
    </row>
    <row r="3" ht="15.75">
      <c r="A3" s="146" t="s">
        <v>141</v>
      </c>
    </row>
    <row r="4" ht="15.75">
      <c r="A4" s="146"/>
    </row>
    <row r="5" ht="15.75">
      <c r="A5" s="146"/>
    </row>
    <row r="6" spans="1:5" ht="15.75">
      <c r="A6" s="11" t="s">
        <v>119</v>
      </c>
      <c r="B6" s="1"/>
      <c r="C6" s="1"/>
      <c r="D6" s="1"/>
      <c r="E6" s="1"/>
    </row>
    <row r="7" spans="1:5" ht="12.75">
      <c r="A7" s="9"/>
      <c r="B7" s="9"/>
      <c r="C7" s="9"/>
      <c r="D7" s="9"/>
      <c r="E7" s="9"/>
    </row>
    <row r="8" spans="1:7" ht="15.75">
      <c r="A8" s="147" t="s">
        <v>140</v>
      </c>
      <c r="B8" s="147"/>
      <c r="C8" s="147"/>
      <c r="D8" s="147"/>
      <c r="E8" s="147"/>
      <c r="F8" s="147"/>
      <c r="G8" s="147"/>
    </row>
    <row r="9" spans="1:7" ht="15.75">
      <c r="A9" s="147" t="s">
        <v>1</v>
      </c>
      <c r="B9" s="147"/>
      <c r="C9" s="147"/>
      <c r="D9" s="147"/>
      <c r="E9" s="147"/>
      <c r="F9" s="147"/>
      <c r="G9" s="147"/>
    </row>
    <row r="10" spans="1:7" ht="15.75">
      <c r="A10" s="148" t="s">
        <v>67</v>
      </c>
      <c r="B10" s="148"/>
      <c r="C10" s="148"/>
      <c r="D10" s="148"/>
      <c r="E10" s="148"/>
      <c r="F10" s="148"/>
      <c r="G10" s="148"/>
    </row>
    <row r="11" spans="1:7" ht="15.75">
      <c r="A11" s="153" t="s">
        <v>2</v>
      </c>
      <c r="B11" s="153"/>
      <c r="C11" s="153"/>
      <c r="D11" s="153"/>
      <c r="E11" s="153"/>
      <c r="F11" s="153"/>
      <c r="G11" s="153"/>
    </row>
    <row r="12" spans="1:7" ht="15.75">
      <c r="A12" s="149" t="s">
        <v>143</v>
      </c>
      <c r="B12" s="150" t="str">
        <f>IF(_xlfn.IFERROR(LOCALIZAR("TRIMESTRE",A12,1),0)&gt;0,"Semestre",IF(_xlfn.IFERROR(LOCALIZAR("TRIMESTRE",A12,1),0)&gt;0,"Quadrimestre",IF(_xlfn.IFERROR(LOCALIZAR("TRIMESTRE",A12,1),0)&gt;0,"Trimestre",IF(_xlfn.IFERROR(LOCALIZAR("BIMESTRE",A12,1),0)&gt;0,"Bimestre","Mês"))))</f>
        <v>Mês</v>
      </c>
      <c r="C12" s="149"/>
      <c r="D12" s="149"/>
      <c r="E12" s="149"/>
      <c r="F12" s="149"/>
      <c r="G12" s="149"/>
    </row>
    <row r="13" spans="1:7" ht="12.75">
      <c r="A13" s="154"/>
      <c r="B13" s="154"/>
      <c r="C13" s="154"/>
      <c r="D13" s="154"/>
      <c r="E13" s="154"/>
      <c r="F13" s="154"/>
      <c r="G13" s="154"/>
    </row>
    <row r="14" spans="1:7" ht="12.75" hidden="1">
      <c r="A14" s="154"/>
      <c r="B14" s="154"/>
      <c r="C14" s="154"/>
      <c r="D14" s="154"/>
      <c r="E14" s="154"/>
      <c r="F14" s="154"/>
      <c r="G14" s="154"/>
    </row>
    <row r="15" spans="1:5" ht="12.75">
      <c r="A15" s="9"/>
      <c r="B15" s="9"/>
      <c r="C15" s="9"/>
      <c r="D15" s="9"/>
      <c r="E15" s="9"/>
    </row>
    <row r="16" spans="1:5" ht="12.75">
      <c r="A16" s="28" t="s">
        <v>86</v>
      </c>
      <c r="B16" s="8"/>
      <c r="C16" s="8"/>
      <c r="D16" s="8"/>
      <c r="E16" s="10">
        <v>1</v>
      </c>
    </row>
    <row r="17" spans="1:5" ht="12.75">
      <c r="A17" s="29"/>
      <c r="B17" s="16" t="s">
        <v>3</v>
      </c>
      <c r="C17" s="16" t="s">
        <v>3</v>
      </c>
      <c r="D17" s="155" t="s">
        <v>4</v>
      </c>
      <c r="E17" s="156"/>
    </row>
    <row r="18" spans="1:5" ht="12.75">
      <c r="A18" s="30" t="s">
        <v>68</v>
      </c>
      <c r="B18" s="17" t="s">
        <v>5</v>
      </c>
      <c r="C18" s="17" t="s">
        <v>6</v>
      </c>
      <c r="D18" s="31" t="str">
        <f>CONCATENATE("Até o  ",B12)</f>
        <v>Até o  Mês</v>
      </c>
      <c r="E18" s="16" t="s">
        <v>7</v>
      </c>
    </row>
    <row r="19" spans="1:5" ht="12.75">
      <c r="A19" s="32"/>
      <c r="B19" s="33"/>
      <c r="C19" s="34" t="s">
        <v>8</v>
      </c>
      <c r="D19" s="34" t="s">
        <v>9</v>
      </c>
      <c r="E19" s="17" t="s">
        <v>23</v>
      </c>
    </row>
    <row r="20" spans="1:5" ht="12.75">
      <c r="A20" s="35" t="s">
        <v>78</v>
      </c>
      <c r="B20" s="20">
        <f>SUM(B21:B28)</f>
        <v>69566000</v>
      </c>
      <c r="C20" s="20">
        <f>SUM(C21:C28)</f>
        <v>69566000</v>
      </c>
      <c r="D20" s="23">
        <f>SUM(D21:D28)</f>
        <v>6978085.78</v>
      </c>
      <c r="E20" s="20">
        <f aca="true" t="shared" si="0" ref="E20:E38">IF(C20&gt;0,D20/C20*100,0)</f>
        <v>10.03088546128856</v>
      </c>
    </row>
    <row r="21" spans="1:5" ht="12.75">
      <c r="A21" s="36" t="s">
        <v>102</v>
      </c>
      <c r="B21" s="22">
        <v>25920000</v>
      </c>
      <c r="C21" s="22">
        <v>25920000</v>
      </c>
      <c r="D21" s="24">
        <v>683106.09</v>
      </c>
      <c r="E21" s="22">
        <f t="shared" si="0"/>
        <v>2.635440162037037</v>
      </c>
    </row>
    <row r="22" spans="1:5" ht="12.75">
      <c r="A22" s="36" t="s">
        <v>103</v>
      </c>
      <c r="B22" s="22">
        <v>5000000</v>
      </c>
      <c r="C22" s="22">
        <v>5000000</v>
      </c>
      <c r="D22" s="24">
        <v>882626.26</v>
      </c>
      <c r="E22" s="22">
        <f t="shared" si="0"/>
        <v>17.6525252</v>
      </c>
    </row>
    <row r="23" spans="1:5" ht="12.75">
      <c r="A23" s="36" t="s">
        <v>104</v>
      </c>
      <c r="B23" s="22">
        <v>21545000</v>
      </c>
      <c r="C23" s="22">
        <v>21545000</v>
      </c>
      <c r="D23" s="24">
        <v>2915078.4</v>
      </c>
      <c r="E23" s="22">
        <f t="shared" si="0"/>
        <v>13.530185193780458</v>
      </c>
    </row>
    <row r="24" spans="1:5" ht="12.75">
      <c r="A24" s="36" t="s">
        <v>69</v>
      </c>
      <c r="B24" s="22">
        <v>12401000</v>
      </c>
      <c r="C24" s="22">
        <v>12401000</v>
      </c>
      <c r="D24" s="24">
        <v>1723334.31</v>
      </c>
      <c r="E24" s="22">
        <f t="shared" si="0"/>
        <v>13.896736634142409</v>
      </c>
    </row>
    <row r="25" spans="1:5" ht="12.75">
      <c r="A25" s="36" t="s">
        <v>105</v>
      </c>
      <c r="B25" s="22"/>
      <c r="C25" s="22"/>
      <c r="D25" s="24"/>
      <c r="E25" s="22">
        <f t="shared" si="0"/>
        <v>0</v>
      </c>
    </row>
    <row r="26" spans="1:5" ht="12.75">
      <c r="A26" s="36" t="s">
        <v>79</v>
      </c>
      <c r="B26" s="22"/>
      <c r="C26" s="22"/>
      <c r="D26" s="24"/>
      <c r="E26" s="22">
        <f t="shared" si="0"/>
        <v>0</v>
      </c>
    </row>
    <row r="27" spans="1:5" ht="12.75">
      <c r="A27" s="36" t="s">
        <v>80</v>
      </c>
      <c r="B27" s="22">
        <v>4700000</v>
      </c>
      <c r="C27" s="22">
        <v>4700000</v>
      </c>
      <c r="D27" s="24">
        <v>719460.55</v>
      </c>
      <c r="E27" s="22">
        <f t="shared" si="0"/>
        <v>15.307671276595746</v>
      </c>
    </row>
    <row r="28" spans="1:5" ht="12.75">
      <c r="A28" s="36" t="s">
        <v>81</v>
      </c>
      <c r="B28" s="22">
        <v>0</v>
      </c>
      <c r="C28" s="22">
        <v>0</v>
      </c>
      <c r="D28" s="24">
        <v>54480.17</v>
      </c>
      <c r="E28" s="22">
        <f t="shared" si="0"/>
        <v>0</v>
      </c>
    </row>
    <row r="29" spans="1:5" ht="12.75">
      <c r="A29" s="36" t="s">
        <v>94</v>
      </c>
      <c r="B29" s="22">
        <f>SUM(B30:B35)</f>
        <v>113215000</v>
      </c>
      <c r="C29" s="22">
        <f>SUM(C30:C35)</f>
        <v>113215000</v>
      </c>
      <c r="D29" s="24">
        <f>SUM(D30:D35)</f>
        <v>26364413.41</v>
      </c>
      <c r="E29" s="22">
        <f t="shared" si="0"/>
        <v>23.287032115885705</v>
      </c>
    </row>
    <row r="30" spans="1:5" ht="12.75">
      <c r="A30" s="36" t="s">
        <v>106</v>
      </c>
      <c r="B30" s="22">
        <v>40500000</v>
      </c>
      <c r="C30" s="22">
        <v>40500000</v>
      </c>
      <c r="D30" s="24">
        <v>7137009.01</v>
      </c>
      <c r="E30" s="22">
        <f t="shared" si="0"/>
        <v>17.622244469135804</v>
      </c>
    </row>
    <row r="31" spans="1:5" ht="12.75">
      <c r="A31" s="36" t="s">
        <v>107</v>
      </c>
      <c r="B31" s="22">
        <v>115000</v>
      </c>
      <c r="C31" s="22">
        <v>115000</v>
      </c>
      <c r="D31" s="24">
        <v>11169.69</v>
      </c>
      <c r="E31" s="22">
        <f t="shared" si="0"/>
        <v>9.71277391304348</v>
      </c>
    </row>
    <row r="32" spans="1:5" ht="12.75">
      <c r="A32" s="36" t="s">
        <v>108</v>
      </c>
      <c r="B32" s="22">
        <v>18000000</v>
      </c>
      <c r="C32" s="22">
        <v>18000000</v>
      </c>
      <c r="D32" s="24">
        <v>9616245.89</v>
      </c>
      <c r="E32" s="22">
        <f t="shared" si="0"/>
        <v>53.42358827777778</v>
      </c>
    </row>
    <row r="33" spans="1:5" ht="12.75">
      <c r="A33" s="36" t="s">
        <v>109</v>
      </c>
      <c r="B33" s="22">
        <v>54000000</v>
      </c>
      <c r="C33" s="22">
        <v>54000000</v>
      </c>
      <c r="D33" s="24">
        <v>9475637.32</v>
      </c>
      <c r="E33" s="22">
        <f t="shared" si="0"/>
        <v>17.54747651851852</v>
      </c>
    </row>
    <row r="34" spans="1:5" ht="12.75">
      <c r="A34" s="36" t="s">
        <v>82</v>
      </c>
      <c r="B34" s="22">
        <v>350000</v>
      </c>
      <c r="C34" s="22">
        <v>350000</v>
      </c>
      <c r="D34" s="24">
        <v>83892.96</v>
      </c>
      <c r="E34" s="22">
        <f t="shared" si="0"/>
        <v>23.969417142857143</v>
      </c>
    </row>
    <row r="35" spans="1:5" ht="12.75">
      <c r="A35" s="36" t="s">
        <v>83</v>
      </c>
      <c r="B35" s="22">
        <f>B36+B37</f>
        <v>250000</v>
      </c>
      <c r="C35" s="22">
        <f>C36+C37</f>
        <v>250000</v>
      </c>
      <c r="D35" s="24">
        <f>D36+D37</f>
        <v>40458.54</v>
      </c>
      <c r="E35" s="22">
        <f t="shared" si="0"/>
        <v>16.183416</v>
      </c>
    </row>
    <row r="36" spans="1:5" ht="12.75">
      <c r="A36" s="36" t="s">
        <v>84</v>
      </c>
      <c r="B36" s="22">
        <v>250000</v>
      </c>
      <c r="C36" s="22">
        <v>250000</v>
      </c>
      <c r="D36" s="24">
        <v>40458.54</v>
      </c>
      <c r="E36" s="22">
        <f t="shared" si="0"/>
        <v>16.183416</v>
      </c>
    </row>
    <row r="37" spans="1:5" ht="12.75">
      <c r="A37" s="127" t="s">
        <v>85</v>
      </c>
      <c r="B37" s="25"/>
      <c r="C37" s="25"/>
      <c r="D37" s="37"/>
      <c r="E37" s="25">
        <f t="shared" si="0"/>
        <v>0</v>
      </c>
    </row>
    <row r="38" spans="1:5" ht="12.75">
      <c r="A38" s="38" t="s">
        <v>110</v>
      </c>
      <c r="B38" s="26">
        <f>B20+B29</f>
        <v>182781000</v>
      </c>
      <c r="C38" s="26">
        <f>C20+C29</f>
        <v>182781000</v>
      </c>
      <c r="D38" s="26">
        <f>D20+D29</f>
        <v>33342499.19</v>
      </c>
      <c r="E38" s="25">
        <f t="shared" si="0"/>
        <v>18.241775233749678</v>
      </c>
    </row>
    <row r="39" spans="1:8" ht="12.75">
      <c r="A39" s="2"/>
      <c r="B39" s="40"/>
      <c r="C39" s="2"/>
      <c r="D39" s="2"/>
      <c r="E39" s="2"/>
      <c r="F39" s="2"/>
      <c r="G39" s="2"/>
      <c r="H39" s="41"/>
    </row>
    <row r="40" spans="1:5" ht="12.75">
      <c r="A40" s="42" t="s">
        <v>70</v>
      </c>
      <c r="B40" s="16" t="s">
        <v>3</v>
      </c>
      <c r="C40" s="16" t="s">
        <v>3</v>
      </c>
      <c r="D40" s="155" t="s">
        <v>4</v>
      </c>
      <c r="E40" s="156"/>
    </row>
    <row r="41" spans="1:5" ht="12.75">
      <c r="A41" s="43"/>
      <c r="B41" s="17" t="s">
        <v>5</v>
      </c>
      <c r="C41" s="17" t="s">
        <v>6</v>
      </c>
      <c r="D41" s="31" t="str">
        <f>CONCATENATE("Até o  ",B12)</f>
        <v>Até o  Mês</v>
      </c>
      <c r="E41" s="16" t="s">
        <v>7</v>
      </c>
    </row>
    <row r="42" spans="1:5" ht="12.75">
      <c r="A42" s="44"/>
      <c r="B42" s="33"/>
      <c r="C42" s="34" t="s">
        <v>10</v>
      </c>
      <c r="D42" s="34" t="s">
        <v>14</v>
      </c>
      <c r="E42" s="17" t="s">
        <v>24</v>
      </c>
    </row>
    <row r="43" spans="1:5" ht="12.75">
      <c r="A43" s="45" t="s">
        <v>44</v>
      </c>
      <c r="B43" s="23">
        <f>SUM(B44:B47)</f>
        <v>25554000</v>
      </c>
      <c r="C43" s="23">
        <f>SUM(C44:C47)</f>
        <v>25563480</v>
      </c>
      <c r="D43" s="23">
        <f>SUM(D44:D47)</f>
        <v>4675646.49</v>
      </c>
      <c r="E43" s="20">
        <f aca="true" t="shared" si="1" ref="E43:E51">IF(C43&gt;0,D43/C43*100,0)</f>
        <v>18.290336409596815</v>
      </c>
    </row>
    <row r="44" spans="1:5" ht="12.75">
      <c r="A44" s="45" t="s">
        <v>71</v>
      </c>
      <c r="B44" s="24">
        <v>25262000</v>
      </c>
      <c r="C44" s="24">
        <v>25262000</v>
      </c>
      <c r="D44" s="24">
        <v>4588881.24</v>
      </c>
      <c r="E44" s="22">
        <f t="shared" si="1"/>
        <v>18.16515414456496</v>
      </c>
    </row>
    <row r="45" spans="1:5" ht="12.75">
      <c r="A45" s="45" t="s">
        <v>111</v>
      </c>
      <c r="B45" s="24">
        <v>292000</v>
      </c>
      <c r="C45" s="24">
        <v>301480</v>
      </c>
      <c r="D45" s="24">
        <v>86765.25</v>
      </c>
      <c r="E45" s="22">
        <f t="shared" si="1"/>
        <v>28.779769802308614</v>
      </c>
    </row>
    <row r="46" spans="1:5" ht="12.75">
      <c r="A46" s="45" t="s">
        <v>112</v>
      </c>
      <c r="B46" s="24"/>
      <c r="C46" s="24"/>
      <c r="D46" s="24"/>
      <c r="E46" s="22">
        <f t="shared" si="1"/>
        <v>0</v>
      </c>
    </row>
    <row r="47" spans="1:5" ht="12.75">
      <c r="A47" s="45" t="s">
        <v>95</v>
      </c>
      <c r="B47" s="24"/>
      <c r="C47" s="24"/>
      <c r="D47" s="24"/>
      <c r="E47" s="22">
        <f t="shared" si="1"/>
        <v>0</v>
      </c>
    </row>
    <row r="48" spans="1:5" ht="12.75">
      <c r="A48" s="45" t="s">
        <v>72</v>
      </c>
      <c r="B48" s="24"/>
      <c r="C48" s="24">
        <v>153360.2</v>
      </c>
      <c r="D48" s="24"/>
      <c r="E48" s="22">
        <f t="shared" si="1"/>
        <v>0</v>
      </c>
    </row>
    <row r="49" spans="1:5" ht="12.75">
      <c r="A49" s="45" t="s">
        <v>42</v>
      </c>
      <c r="B49" s="24"/>
      <c r="C49" s="24"/>
      <c r="D49" s="24"/>
      <c r="E49" s="22">
        <f t="shared" si="1"/>
        <v>0</v>
      </c>
    </row>
    <row r="50" spans="1:5" ht="12.75">
      <c r="A50" s="46" t="s">
        <v>96</v>
      </c>
      <c r="B50" s="37">
        <v>475000</v>
      </c>
      <c r="C50" s="37">
        <v>475000</v>
      </c>
      <c r="D50" s="24">
        <v>48822.66</v>
      </c>
      <c r="E50" s="25">
        <f t="shared" si="1"/>
        <v>10.278454736842106</v>
      </c>
    </row>
    <row r="51" spans="1:5" ht="12.75">
      <c r="A51" s="47" t="s">
        <v>73</v>
      </c>
      <c r="B51" s="26">
        <f>B43+B48+B49+B50</f>
        <v>26029000</v>
      </c>
      <c r="C51" s="26">
        <f>C43+C48+C49+C50</f>
        <v>26191840.2</v>
      </c>
      <c r="D51" s="26">
        <f>D43+D48+D49+D50</f>
        <v>4724469.15</v>
      </c>
      <c r="E51" s="22">
        <f t="shared" si="1"/>
        <v>18.03794278647134</v>
      </c>
    </row>
    <row r="52" spans="1:8" ht="12.75">
      <c r="A52" s="40"/>
      <c r="B52" s="48"/>
      <c r="C52" s="48"/>
      <c r="D52" s="48"/>
      <c r="E52" s="48"/>
      <c r="F52" s="41"/>
      <c r="G52" s="41"/>
      <c r="H52" s="41"/>
    </row>
    <row r="53" spans="1:8" ht="31.5">
      <c r="A53" s="49" t="s">
        <v>27</v>
      </c>
      <c r="B53" s="16" t="s">
        <v>11</v>
      </c>
      <c r="C53" s="16" t="s">
        <v>11</v>
      </c>
      <c r="D53" s="158" t="s">
        <v>12</v>
      </c>
      <c r="E53" s="159"/>
      <c r="F53" s="158" t="s">
        <v>13</v>
      </c>
      <c r="G53" s="159"/>
      <c r="H53" s="12" t="s">
        <v>128</v>
      </c>
    </row>
    <row r="54" spans="1:8" ht="12.75">
      <c r="A54" s="50"/>
      <c r="B54" s="17" t="s">
        <v>5</v>
      </c>
      <c r="C54" s="17" t="s">
        <v>6</v>
      </c>
      <c r="D54" s="16" t="str">
        <f>CONCATENATE("Até o  ",B12)</f>
        <v>Até o  Mês</v>
      </c>
      <c r="E54" s="51" t="s">
        <v>7</v>
      </c>
      <c r="F54" s="16" t="str">
        <f>CONCATENATE("Até o  ",B12)</f>
        <v>Até o  Mês</v>
      </c>
      <c r="G54" s="51" t="s">
        <v>7</v>
      </c>
      <c r="H54" s="13"/>
    </row>
    <row r="55" spans="1:8" ht="12.75">
      <c r="A55" s="52" t="s">
        <v>28</v>
      </c>
      <c r="B55" s="33"/>
      <c r="C55" s="34" t="s">
        <v>15</v>
      </c>
      <c r="D55" s="18" t="s">
        <v>26</v>
      </c>
      <c r="E55" s="53" t="s">
        <v>74</v>
      </c>
      <c r="F55" s="18" t="s">
        <v>16</v>
      </c>
      <c r="G55" s="53" t="s">
        <v>75</v>
      </c>
      <c r="H55" s="54"/>
    </row>
    <row r="56" spans="1:8" ht="12.75">
      <c r="A56" s="55" t="s">
        <v>18</v>
      </c>
      <c r="B56" s="20">
        <f>SUM(B57:B59)</f>
        <v>68440600</v>
      </c>
      <c r="C56" s="20">
        <f>SUM(C57:C59)</f>
        <v>68857619.8</v>
      </c>
      <c r="D56" s="20">
        <f>SUM(D57:D59)</f>
        <v>36537323.42</v>
      </c>
      <c r="E56" s="21">
        <f aca="true" t="shared" si="2" ref="E56:E64">IF(C56&gt;0,D56/C56*100,0)</f>
        <v>53.0621353542633</v>
      </c>
      <c r="F56" s="20">
        <f>SUM(F57:F59)</f>
        <v>9541182.16</v>
      </c>
      <c r="G56" s="21">
        <f aca="true" t="shared" si="3" ref="G56:G64">IF(C56&gt;0,F56/C56*100,0)</f>
        <v>13.856392637028097</v>
      </c>
      <c r="H56" s="20">
        <f>SUM(H57:H59)</f>
        <v>0</v>
      </c>
    </row>
    <row r="57" spans="1:8" ht="12.75">
      <c r="A57" s="5" t="s">
        <v>21</v>
      </c>
      <c r="B57" s="22">
        <v>22195100</v>
      </c>
      <c r="C57" s="22">
        <v>22075100</v>
      </c>
      <c r="D57" s="22">
        <v>3303209.46</v>
      </c>
      <c r="E57" s="21">
        <f t="shared" si="2"/>
        <v>14.96350847787779</v>
      </c>
      <c r="F57" s="22">
        <v>3303209.46</v>
      </c>
      <c r="G57" s="21">
        <f t="shared" si="3"/>
        <v>14.96350847787779</v>
      </c>
      <c r="H57" s="22"/>
    </row>
    <row r="58" spans="1:8" ht="12.75">
      <c r="A58" s="5" t="s">
        <v>29</v>
      </c>
      <c r="B58" s="22"/>
      <c r="C58" s="22"/>
      <c r="D58" s="22"/>
      <c r="E58" s="21">
        <f t="shared" si="2"/>
        <v>0</v>
      </c>
      <c r="F58" s="22"/>
      <c r="G58" s="21">
        <f t="shared" si="3"/>
        <v>0</v>
      </c>
      <c r="H58" s="22"/>
    </row>
    <row r="59" spans="1:8" ht="12.75">
      <c r="A59" s="5" t="s">
        <v>22</v>
      </c>
      <c r="B59" s="22">
        <v>46245500</v>
      </c>
      <c r="C59" s="22">
        <v>46782519.8</v>
      </c>
      <c r="D59" s="22">
        <v>33234113.96</v>
      </c>
      <c r="E59" s="21">
        <f t="shared" si="2"/>
        <v>71.03959791409099</v>
      </c>
      <c r="F59" s="22">
        <v>6237972.7</v>
      </c>
      <c r="G59" s="21">
        <f t="shared" si="3"/>
        <v>13.333981851913842</v>
      </c>
      <c r="H59" s="22"/>
    </row>
    <row r="60" spans="1:8" ht="12.75">
      <c r="A60" s="5" t="s">
        <v>19</v>
      </c>
      <c r="B60" s="22">
        <f>SUM(B61:B63)</f>
        <v>1061200</v>
      </c>
      <c r="C60" s="22">
        <f>SUM(C61:C63)</f>
        <v>1756396.14</v>
      </c>
      <c r="D60" s="22">
        <f>SUM(D61:D63)</f>
        <v>189360.2</v>
      </c>
      <c r="E60" s="21">
        <f t="shared" si="2"/>
        <v>10.781178328027982</v>
      </c>
      <c r="F60" s="22">
        <f>SUM(F61:F63)</f>
        <v>0</v>
      </c>
      <c r="G60" s="21">
        <f t="shared" si="3"/>
        <v>0</v>
      </c>
      <c r="H60" s="22">
        <f>SUM(H61:H63)</f>
        <v>0</v>
      </c>
    </row>
    <row r="61" spans="1:8" ht="12.75">
      <c r="A61" s="5" t="s">
        <v>30</v>
      </c>
      <c r="B61" s="22">
        <v>1061200</v>
      </c>
      <c r="C61" s="22">
        <v>1756396.14</v>
      </c>
      <c r="D61" s="22">
        <v>189360.2</v>
      </c>
      <c r="E61" s="21">
        <f t="shared" si="2"/>
        <v>10.781178328027982</v>
      </c>
      <c r="F61" s="22"/>
      <c r="G61" s="21">
        <f t="shared" si="3"/>
        <v>0</v>
      </c>
      <c r="H61" s="22"/>
    </row>
    <row r="62" spans="1:8" ht="12.75">
      <c r="A62" s="5" t="s">
        <v>31</v>
      </c>
      <c r="B62" s="22"/>
      <c r="C62" s="22"/>
      <c r="D62" s="22"/>
      <c r="E62" s="21">
        <f t="shared" si="2"/>
        <v>0</v>
      </c>
      <c r="F62" s="22"/>
      <c r="G62" s="21">
        <f t="shared" si="3"/>
        <v>0</v>
      </c>
      <c r="H62" s="22"/>
    </row>
    <row r="63" spans="1:8" ht="12.75">
      <c r="A63" s="5" t="s">
        <v>32</v>
      </c>
      <c r="B63" s="22"/>
      <c r="C63" s="22"/>
      <c r="D63" s="22"/>
      <c r="E63" s="21">
        <f t="shared" si="2"/>
        <v>0</v>
      </c>
      <c r="F63" s="22"/>
      <c r="G63" s="21">
        <f t="shared" si="3"/>
        <v>0</v>
      </c>
      <c r="H63" s="22"/>
    </row>
    <row r="64" spans="1:8" ht="12.75">
      <c r="A64" s="56" t="s">
        <v>113</v>
      </c>
      <c r="B64" s="26">
        <f>B56+B60</f>
        <v>69501800</v>
      </c>
      <c r="C64" s="26">
        <f>C56+C60</f>
        <v>70614015.94</v>
      </c>
      <c r="D64" s="26">
        <f>D56+D60</f>
        <v>36726683.620000005</v>
      </c>
      <c r="E64" s="26">
        <f t="shared" si="2"/>
        <v>52.01047289422866</v>
      </c>
      <c r="F64" s="26">
        <f>F56+F60</f>
        <v>9541182.16</v>
      </c>
      <c r="G64" s="26">
        <f t="shared" si="3"/>
        <v>13.511739890430597</v>
      </c>
      <c r="H64" s="26">
        <f>H56+H60</f>
        <v>0</v>
      </c>
    </row>
    <row r="65" spans="1:8" ht="12.75">
      <c r="A65" s="57"/>
      <c r="B65" s="57"/>
      <c r="C65" s="2"/>
      <c r="D65" s="2"/>
      <c r="E65" s="2"/>
      <c r="F65" s="41"/>
      <c r="G65" s="41"/>
      <c r="H65" s="41"/>
    </row>
    <row r="66" spans="1:8" ht="31.5">
      <c r="A66" s="58" t="s">
        <v>45</v>
      </c>
      <c r="B66" s="16" t="s">
        <v>11</v>
      </c>
      <c r="C66" s="16" t="s">
        <v>11</v>
      </c>
      <c r="D66" s="158" t="s">
        <v>12</v>
      </c>
      <c r="E66" s="159"/>
      <c r="F66" s="158" t="s">
        <v>13</v>
      </c>
      <c r="G66" s="159"/>
      <c r="H66" s="12" t="s">
        <v>128</v>
      </c>
    </row>
    <row r="67" spans="1:8" ht="12.75">
      <c r="A67" s="59"/>
      <c r="B67" s="17" t="s">
        <v>5</v>
      </c>
      <c r="C67" s="17" t="s">
        <v>6</v>
      </c>
      <c r="D67" s="16" t="str">
        <f>CONCATENATE("Até o  ",B12)</f>
        <v>Até o  Mês</v>
      </c>
      <c r="E67" s="51" t="s">
        <v>7</v>
      </c>
      <c r="F67" s="16" t="str">
        <f>CONCATENATE("Até o  ",B12)</f>
        <v>Até o  Mês</v>
      </c>
      <c r="G67" s="51" t="s">
        <v>7</v>
      </c>
      <c r="H67" s="13"/>
    </row>
    <row r="68" spans="1:8" ht="12.75">
      <c r="A68" s="60"/>
      <c r="B68" s="61"/>
      <c r="C68" s="61"/>
      <c r="D68" s="18" t="s">
        <v>17</v>
      </c>
      <c r="E68" s="53" t="s">
        <v>114</v>
      </c>
      <c r="F68" s="18" t="s">
        <v>43</v>
      </c>
      <c r="G68" s="53" t="s">
        <v>115</v>
      </c>
      <c r="H68" s="54"/>
    </row>
    <row r="69" spans="1:8" ht="12.75">
      <c r="A69" s="62" t="s">
        <v>46</v>
      </c>
      <c r="B69" s="63"/>
      <c r="C69" s="63"/>
      <c r="D69" s="63"/>
      <c r="E69" s="21">
        <f aca="true" t="shared" si="4" ref="E69:E79">IF($D$64&gt;0,D69/$D$64*100,0)</f>
        <v>0</v>
      </c>
      <c r="F69" s="125"/>
      <c r="G69" s="20">
        <f aca="true" t="shared" si="5" ref="G69:G79">IF($F$64&gt;0,F69/$F$64*100,0)</f>
        <v>0</v>
      </c>
      <c r="H69" s="63"/>
    </row>
    <row r="70" spans="1:8" ht="12.75">
      <c r="A70" s="65" t="s">
        <v>47</v>
      </c>
      <c r="B70" s="66"/>
      <c r="C70" s="66"/>
      <c r="D70" s="66"/>
      <c r="E70" s="21">
        <f t="shared" si="4"/>
        <v>0</v>
      </c>
      <c r="F70" s="126"/>
      <c r="G70" s="22">
        <f t="shared" si="5"/>
        <v>0</v>
      </c>
      <c r="H70" s="66"/>
    </row>
    <row r="71" spans="1:8" ht="12.75">
      <c r="A71" s="65" t="s">
        <v>76</v>
      </c>
      <c r="B71" s="66">
        <f>SUM(B72:B74)</f>
        <v>26024000</v>
      </c>
      <c r="C71" s="66">
        <f>SUM(C72:C74)</f>
        <v>27136215.94</v>
      </c>
      <c r="D71" s="66">
        <f>SUM(D72:D74)</f>
        <v>21069798.61</v>
      </c>
      <c r="E71" s="21">
        <f t="shared" si="4"/>
        <v>57.369183746626554</v>
      </c>
      <c r="F71" s="126">
        <f>SUM(F72:F74)</f>
        <v>3284345.02</v>
      </c>
      <c r="G71" s="22">
        <f t="shared" si="5"/>
        <v>34.42283110125632</v>
      </c>
      <c r="H71" s="66">
        <f>SUM(H72:H74)</f>
        <v>0</v>
      </c>
    </row>
    <row r="72" spans="1:8" ht="12.75">
      <c r="A72" s="45" t="s">
        <v>77</v>
      </c>
      <c r="B72" s="24"/>
      <c r="C72" s="24"/>
      <c r="D72" s="22"/>
      <c r="E72" s="21">
        <f t="shared" si="4"/>
        <v>0</v>
      </c>
      <c r="F72" s="24"/>
      <c r="G72" s="22">
        <f t="shared" si="5"/>
        <v>0</v>
      </c>
      <c r="H72" s="22"/>
    </row>
    <row r="73" spans="1:8" ht="12.75">
      <c r="A73" s="45" t="s">
        <v>48</v>
      </c>
      <c r="B73" s="24"/>
      <c r="C73" s="24"/>
      <c r="D73" s="22"/>
      <c r="E73" s="21">
        <f t="shared" si="4"/>
        <v>0</v>
      </c>
      <c r="F73" s="24"/>
      <c r="G73" s="22">
        <f t="shared" si="5"/>
        <v>0</v>
      </c>
      <c r="H73" s="22"/>
    </row>
    <row r="74" spans="1:8" ht="12.75">
      <c r="A74" s="69" t="s">
        <v>49</v>
      </c>
      <c r="B74" s="24">
        <v>26024000</v>
      </c>
      <c r="C74" s="24">
        <v>27136215.94</v>
      </c>
      <c r="D74" s="22">
        <v>21069798.61</v>
      </c>
      <c r="E74" s="21">
        <f t="shared" si="4"/>
        <v>57.369183746626554</v>
      </c>
      <c r="F74" s="24">
        <v>3284345.02</v>
      </c>
      <c r="G74" s="22">
        <f t="shared" si="5"/>
        <v>34.42283110125632</v>
      </c>
      <c r="H74" s="22"/>
    </row>
    <row r="75" spans="1:8" ht="12.75">
      <c r="A75" s="70" t="s">
        <v>50</v>
      </c>
      <c r="B75" s="24"/>
      <c r="C75" s="24"/>
      <c r="D75" s="22"/>
      <c r="E75" s="21">
        <f t="shared" si="4"/>
        <v>0</v>
      </c>
      <c r="F75" s="24"/>
      <c r="G75" s="22">
        <f t="shared" si="5"/>
        <v>0</v>
      </c>
      <c r="H75" s="22"/>
    </row>
    <row r="76" spans="1:8" ht="12.75">
      <c r="A76" s="71" t="s">
        <v>129</v>
      </c>
      <c r="B76" s="72"/>
      <c r="C76" s="72"/>
      <c r="D76" s="124"/>
      <c r="E76" s="21">
        <f t="shared" si="4"/>
        <v>0</v>
      </c>
      <c r="F76" s="72"/>
      <c r="G76" s="22">
        <f t="shared" si="5"/>
        <v>0</v>
      </c>
      <c r="H76" s="124"/>
    </row>
    <row r="77" spans="1:8" ht="12.75">
      <c r="A77" s="73" t="s">
        <v>130</v>
      </c>
      <c r="B77" s="24"/>
      <c r="C77" s="24"/>
      <c r="D77" s="22"/>
      <c r="E77" s="21">
        <f t="shared" si="4"/>
        <v>0</v>
      </c>
      <c r="F77" s="24"/>
      <c r="G77" s="22">
        <f t="shared" si="5"/>
        <v>0</v>
      </c>
      <c r="H77" s="22"/>
    </row>
    <row r="78" spans="1:8" ht="22.5">
      <c r="A78" s="74" t="s">
        <v>131</v>
      </c>
      <c r="B78" s="24"/>
      <c r="C78" s="24"/>
      <c r="D78" s="25"/>
      <c r="E78" s="21">
        <f t="shared" si="4"/>
        <v>0</v>
      </c>
      <c r="F78" s="24"/>
      <c r="G78" s="22">
        <f t="shared" si="5"/>
        <v>0</v>
      </c>
      <c r="H78" s="22"/>
    </row>
    <row r="79" spans="1:8" ht="12.75">
      <c r="A79" s="75" t="s">
        <v>116</v>
      </c>
      <c r="B79" s="39">
        <f>B69+B70+B71+B75+B76+B77+B78</f>
        <v>26024000</v>
      </c>
      <c r="C79" s="39">
        <f>C69+C70+C71+C75+C76+C77+C78</f>
        <v>27136215.94</v>
      </c>
      <c r="D79" s="39">
        <f>D69+D70+D71+D75+D76+D77+D78</f>
        <v>21069798.61</v>
      </c>
      <c r="E79" s="26">
        <f t="shared" si="4"/>
        <v>57.369183746626554</v>
      </c>
      <c r="F79" s="39">
        <f>F69+F70+F71+F75+F76+F77+F78</f>
        <v>3284345.02</v>
      </c>
      <c r="G79" s="26">
        <f t="shared" si="5"/>
        <v>34.42283110125632</v>
      </c>
      <c r="H79" s="26">
        <f>H69+H70+H71+H75+H76+H77+H78</f>
        <v>0</v>
      </c>
    </row>
    <row r="80" spans="1:8" ht="12.75">
      <c r="A80" s="76"/>
      <c r="B80" s="131"/>
      <c r="C80" s="131"/>
      <c r="D80" s="131"/>
      <c r="E80" s="131"/>
      <c r="F80" s="136"/>
      <c r="G80" s="137"/>
      <c r="H80" s="137"/>
    </row>
    <row r="81" spans="1:8" ht="12.75">
      <c r="A81" s="78" t="s">
        <v>117</v>
      </c>
      <c r="B81" s="130">
        <f aca="true" t="shared" si="6" ref="B81:H81">B64-B79</f>
        <v>43477800</v>
      </c>
      <c r="C81" s="130">
        <f t="shared" si="6"/>
        <v>43477800</v>
      </c>
      <c r="D81" s="130">
        <f t="shared" si="6"/>
        <v>15656885.010000005</v>
      </c>
      <c r="E81" s="130">
        <f t="shared" si="6"/>
        <v>-5.358710852397891</v>
      </c>
      <c r="F81" s="130">
        <f t="shared" si="6"/>
        <v>6256837.140000001</v>
      </c>
      <c r="G81" s="130">
        <f t="shared" si="6"/>
        <v>-20.911091210825724</v>
      </c>
      <c r="H81" s="82">
        <f t="shared" si="6"/>
        <v>0</v>
      </c>
    </row>
    <row r="82" spans="1:8" ht="12.75">
      <c r="A82" s="79"/>
      <c r="B82" s="132"/>
      <c r="C82" s="133"/>
      <c r="D82" s="134"/>
      <c r="E82" s="134"/>
      <c r="F82" s="138"/>
      <c r="G82" s="139"/>
      <c r="H82" s="139"/>
    </row>
    <row r="83" spans="1:9" ht="31.5">
      <c r="A83" s="81" t="s">
        <v>132</v>
      </c>
      <c r="B83" s="140">
        <f>IF(D38&gt;0,F81/D38*100,0)</f>
        <v>18.76535140436184</v>
      </c>
      <c r="C83" s="138"/>
      <c r="D83" s="138"/>
      <c r="E83" s="138"/>
      <c r="F83" s="138"/>
      <c r="G83" s="139"/>
      <c r="H83" s="139"/>
      <c r="I83" s="83"/>
    </row>
    <row r="84" spans="1:8" ht="12.75">
      <c r="A84" s="84"/>
      <c r="B84" s="135"/>
      <c r="C84" s="138"/>
      <c r="D84" s="138"/>
      <c r="E84" s="138"/>
      <c r="F84" s="138"/>
      <c r="G84" s="138"/>
      <c r="H84" s="138"/>
    </row>
    <row r="85" spans="1:8" ht="21">
      <c r="A85" s="81" t="s">
        <v>133</v>
      </c>
      <c r="B85" s="140">
        <f>F81-(15*D38)/100</f>
        <v>1255462.2615</v>
      </c>
      <c r="C85" s="138"/>
      <c r="D85" s="138"/>
      <c r="E85" s="138"/>
      <c r="F85" s="138"/>
      <c r="G85" s="138"/>
      <c r="H85" s="138"/>
    </row>
    <row r="86" spans="1:7" ht="12.75">
      <c r="A86" s="86"/>
      <c r="B86" s="86"/>
      <c r="C86" s="86"/>
      <c r="D86" s="86"/>
      <c r="E86" s="85"/>
      <c r="F86" s="80"/>
      <c r="G86" s="77"/>
    </row>
    <row r="87" spans="1:7" ht="42">
      <c r="A87" s="87" t="s">
        <v>97</v>
      </c>
      <c r="B87" s="88"/>
      <c r="C87" s="87" t="s">
        <v>99</v>
      </c>
      <c r="D87" s="89" t="s">
        <v>100</v>
      </c>
      <c r="E87" s="89" t="s">
        <v>51</v>
      </c>
      <c r="F87" s="89" t="s">
        <v>52</v>
      </c>
      <c r="G87" s="19" t="s">
        <v>101</v>
      </c>
    </row>
    <row r="88" spans="1:7" ht="12.75">
      <c r="A88" s="90" t="s">
        <v>53</v>
      </c>
      <c r="B88" s="91"/>
      <c r="C88" s="63"/>
      <c r="D88" s="64"/>
      <c r="E88" s="63"/>
      <c r="F88" s="64"/>
      <c r="G88" s="92"/>
    </row>
    <row r="89" spans="1:7" ht="12.75">
      <c r="A89" s="71" t="s">
        <v>120</v>
      </c>
      <c r="B89" s="93"/>
      <c r="C89" s="66">
        <v>3182585.54</v>
      </c>
      <c r="D89" s="67">
        <v>191.94</v>
      </c>
      <c r="E89" s="66">
        <v>3024447.22</v>
      </c>
      <c r="F89" s="67">
        <v>157946.38</v>
      </c>
      <c r="G89" s="92"/>
    </row>
    <row r="90" spans="1:7" ht="12.75">
      <c r="A90" s="71" t="s">
        <v>121</v>
      </c>
      <c r="B90" s="93"/>
      <c r="C90" s="66"/>
      <c r="D90" s="67"/>
      <c r="E90" s="66"/>
      <c r="F90" s="67"/>
      <c r="G90" s="92"/>
    </row>
    <row r="91" spans="1:7" ht="12.75">
      <c r="A91" s="71" t="s">
        <v>121</v>
      </c>
      <c r="B91" s="93"/>
      <c r="C91" s="66"/>
      <c r="D91" s="67"/>
      <c r="E91" s="66"/>
      <c r="F91" s="67"/>
      <c r="G91" s="92"/>
    </row>
    <row r="92" spans="1:7" ht="12.75">
      <c r="A92" s="71" t="s">
        <v>87</v>
      </c>
      <c r="B92" s="93"/>
      <c r="C92" s="66"/>
      <c r="D92" s="67"/>
      <c r="E92" s="66"/>
      <c r="F92" s="67"/>
      <c r="G92" s="92"/>
    </row>
    <row r="93" spans="1:7" ht="12.75">
      <c r="A93" s="94" t="s">
        <v>88</v>
      </c>
      <c r="B93" s="93"/>
      <c r="C93" s="66"/>
      <c r="D93" s="67"/>
      <c r="E93" s="66"/>
      <c r="F93" s="67"/>
      <c r="G93" s="92"/>
    </row>
    <row r="94" spans="1:7" ht="12.75">
      <c r="A94" s="95" t="s">
        <v>54</v>
      </c>
      <c r="B94" s="96"/>
      <c r="C94" s="141"/>
      <c r="D94" s="141"/>
      <c r="E94" s="141"/>
      <c r="F94" s="141"/>
      <c r="G94" s="141"/>
    </row>
    <row r="95" spans="1:7" ht="12.75">
      <c r="A95" s="97"/>
      <c r="B95" s="2"/>
      <c r="C95" s="98"/>
      <c r="D95" s="4"/>
      <c r="E95" s="4"/>
      <c r="F95" s="80"/>
      <c r="G95" s="80"/>
    </row>
    <row r="96" spans="1:7" ht="52.5">
      <c r="A96" s="87" t="s">
        <v>55</v>
      </c>
      <c r="B96" s="88"/>
      <c r="C96" s="123" t="s">
        <v>89</v>
      </c>
      <c r="D96" s="123" t="s">
        <v>57</v>
      </c>
      <c r="E96" s="89" t="s">
        <v>58</v>
      </c>
      <c r="F96" s="83"/>
      <c r="G96" s="83"/>
    </row>
    <row r="97" spans="1:5" ht="12.75">
      <c r="A97" s="15"/>
      <c r="B97" s="99"/>
      <c r="C97" s="14" t="s">
        <v>56</v>
      </c>
      <c r="D97" s="15" t="s">
        <v>40</v>
      </c>
      <c r="E97" s="100"/>
    </row>
    <row r="98" spans="1:5" ht="12.75">
      <c r="A98" s="101" t="s">
        <v>59</v>
      </c>
      <c r="B98" s="102"/>
      <c r="C98" s="125">
        <f>D77</f>
        <v>0</v>
      </c>
      <c r="D98" s="125"/>
      <c r="E98" s="128">
        <f>C98-D98</f>
        <v>0</v>
      </c>
    </row>
    <row r="99" spans="1:5" ht="12.75">
      <c r="A99" s="103" t="s">
        <v>122</v>
      </c>
      <c r="B99" s="104"/>
      <c r="C99" s="126"/>
      <c r="D99" s="126"/>
      <c r="E99" s="143"/>
    </row>
    <row r="100" spans="1:5" ht="12.75">
      <c r="A100" s="103" t="s">
        <v>123</v>
      </c>
      <c r="B100" s="104"/>
      <c r="C100" s="126"/>
      <c r="D100" s="126"/>
      <c r="E100" s="143"/>
    </row>
    <row r="101" spans="1:5" ht="12.75">
      <c r="A101" s="103" t="s">
        <v>124</v>
      </c>
      <c r="B101" s="104"/>
      <c r="C101" s="126"/>
      <c r="D101" s="126"/>
      <c r="E101" s="143"/>
    </row>
    <row r="102" spans="1:5" ht="12.75">
      <c r="A102" s="103" t="s">
        <v>90</v>
      </c>
      <c r="B102" s="104"/>
      <c r="C102" s="126"/>
      <c r="D102" s="126"/>
      <c r="E102" s="143"/>
    </row>
    <row r="103" spans="1:5" ht="12.75">
      <c r="A103" s="103" t="s">
        <v>91</v>
      </c>
      <c r="B103" s="104"/>
      <c r="C103" s="126"/>
      <c r="D103" s="126"/>
      <c r="E103" s="143"/>
    </row>
    <row r="104" spans="1:5" ht="12.75">
      <c r="A104" s="105" t="s">
        <v>118</v>
      </c>
      <c r="B104" s="106"/>
      <c r="C104" s="142">
        <f>SUM(C98:C103)</f>
        <v>0</v>
      </c>
      <c r="D104" s="142">
        <f>SUM(D98:D103)</f>
        <v>0</v>
      </c>
      <c r="E104" s="141">
        <f>SUM(E98:E103)</f>
        <v>0</v>
      </c>
    </row>
    <row r="105" spans="1:5" ht="12.75">
      <c r="A105" s="2"/>
      <c r="B105" s="2"/>
      <c r="C105" s="4"/>
      <c r="D105" s="4"/>
      <c r="E105" s="4"/>
    </row>
    <row r="106" spans="1:5" ht="12.75">
      <c r="A106" s="163" t="s">
        <v>98</v>
      </c>
      <c r="B106" s="162"/>
      <c r="C106" s="160" t="s">
        <v>60</v>
      </c>
      <c r="D106" s="161"/>
      <c r="E106" s="162"/>
    </row>
    <row r="107" spans="1:5" ht="21">
      <c r="A107" s="164"/>
      <c r="B107" s="165"/>
      <c r="C107" s="89" t="s">
        <v>56</v>
      </c>
      <c r="D107" s="123" t="s">
        <v>57</v>
      </c>
      <c r="E107" s="89" t="s">
        <v>58</v>
      </c>
    </row>
    <row r="108" spans="1:5" ht="12.75">
      <c r="A108" s="166"/>
      <c r="B108" s="167"/>
      <c r="C108" s="107"/>
      <c r="D108" s="15" t="s">
        <v>41</v>
      </c>
      <c r="E108" s="100"/>
    </row>
    <row r="109" spans="1:5" ht="12.75">
      <c r="A109" s="101" t="s">
        <v>61</v>
      </c>
      <c r="B109" s="108"/>
      <c r="C109" s="125">
        <f>D78</f>
        <v>0</v>
      </c>
      <c r="D109" s="125"/>
      <c r="E109" s="128"/>
    </row>
    <row r="110" spans="1:5" ht="12.75">
      <c r="A110" s="103" t="s">
        <v>125</v>
      </c>
      <c r="B110" s="109"/>
      <c r="C110" s="126"/>
      <c r="D110" s="126"/>
      <c r="E110" s="143"/>
    </row>
    <row r="111" spans="1:5" ht="12.75">
      <c r="A111" s="103" t="s">
        <v>126</v>
      </c>
      <c r="B111" s="109"/>
      <c r="C111" s="126"/>
      <c r="D111" s="126"/>
      <c r="E111" s="143"/>
    </row>
    <row r="112" spans="1:5" ht="12.75">
      <c r="A112" s="103" t="s">
        <v>127</v>
      </c>
      <c r="B112" s="109"/>
      <c r="C112" s="126"/>
      <c r="D112" s="126"/>
      <c r="E112" s="143"/>
    </row>
    <row r="113" spans="1:5" ht="12.75">
      <c r="A113" s="103" t="s">
        <v>92</v>
      </c>
      <c r="B113" s="109"/>
      <c r="C113" s="126"/>
      <c r="D113" s="126"/>
      <c r="E113" s="143"/>
    </row>
    <row r="114" spans="1:5" ht="12.75">
      <c r="A114" s="103" t="s">
        <v>93</v>
      </c>
      <c r="B114" s="109"/>
      <c r="C114" s="126"/>
      <c r="D114" s="126"/>
      <c r="E114" s="143"/>
    </row>
    <row r="115" spans="1:5" ht="12.75">
      <c r="A115" s="110" t="s">
        <v>62</v>
      </c>
      <c r="B115" s="111"/>
      <c r="C115" s="142">
        <f>SUM(C109:C114)</f>
        <v>0</v>
      </c>
      <c r="D115" s="142">
        <f>SUM(D109:D114)</f>
        <v>0</v>
      </c>
      <c r="E115" s="141"/>
    </row>
    <row r="116" spans="1:8" ht="12.75">
      <c r="A116" s="2"/>
      <c r="B116" s="57"/>
      <c r="C116" s="4"/>
      <c r="D116" s="2"/>
      <c r="E116" s="2"/>
      <c r="F116" s="41"/>
      <c r="G116" s="41"/>
      <c r="H116" s="41"/>
    </row>
    <row r="117" spans="1:8" ht="31.5">
      <c r="A117" s="112" t="s">
        <v>27</v>
      </c>
      <c r="B117" s="16" t="s">
        <v>11</v>
      </c>
      <c r="C117" s="16" t="s">
        <v>11</v>
      </c>
      <c r="D117" s="113" t="s">
        <v>12</v>
      </c>
      <c r="E117" s="114"/>
      <c r="F117" s="113" t="s">
        <v>13</v>
      </c>
      <c r="G117" s="114"/>
      <c r="H117" s="115" t="s">
        <v>128</v>
      </c>
    </row>
    <row r="118" spans="1:8" ht="12.75">
      <c r="A118" s="52" t="s">
        <v>33</v>
      </c>
      <c r="B118" s="17" t="s">
        <v>5</v>
      </c>
      <c r="C118" s="17" t="s">
        <v>6</v>
      </c>
      <c r="D118" s="16" t="str">
        <f>CONCATENATE("Até o  ",B12)</f>
        <v>Até o  Mês</v>
      </c>
      <c r="E118" s="51" t="s">
        <v>7</v>
      </c>
      <c r="F118" s="16" t="str">
        <f>CONCATENATE("Até o  ",B12)</f>
        <v>Até o  Mês</v>
      </c>
      <c r="G118" s="51" t="s">
        <v>7</v>
      </c>
      <c r="H118" s="116"/>
    </row>
    <row r="119" spans="1:8" ht="21.75">
      <c r="A119" s="117"/>
      <c r="B119" s="33"/>
      <c r="C119" s="18"/>
      <c r="D119" s="18" t="s">
        <v>63</v>
      </c>
      <c r="E119" s="118" t="s">
        <v>64</v>
      </c>
      <c r="F119" s="18" t="s">
        <v>65</v>
      </c>
      <c r="G119" s="118" t="s">
        <v>66</v>
      </c>
      <c r="H119" s="119"/>
    </row>
    <row r="120" spans="1:8" ht="12.75">
      <c r="A120" s="5" t="s">
        <v>34</v>
      </c>
      <c r="B120" s="22">
        <v>19932000</v>
      </c>
      <c r="C120" s="22">
        <v>20420280.16</v>
      </c>
      <c r="D120" s="22">
        <v>5584195.08</v>
      </c>
      <c r="E120" s="20">
        <f aca="true" t="shared" si="7" ref="E120:E126">IF($D$127&gt;0,D120/$D$127*100,0)</f>
        <v>15.204735439164601</v>
      </c>
      <c r="F120" s="68">
        <v>2330809.46</v>
      </c>
      <c r="G120" s="20">
        <f aca="true" t="shared" si="8" ref="G120:G126">IF($F$127&gt;0,F120/$F$127*100,0)</f>
        <v>24.428937849772694</v>
      </c>
      <c r="H120" s="128"/>
    </row>
    <row r="121" spans="1:8" ht="12.75">
      <c r="A121" s="5" t="s">
        <v>35</v>
      </c>
      <c r="B121" s="22">
        <v>39353900</v>
      </c>
      <c r="C121" s="22">
        <v>39544867.97</v>
      </c>
      <c r="D121" s="22">
        <v>27495876.08</v>
      </c>
      <c r="E121" s="22">
        <f t="shared" si="7"/>
        <v>74.86620998642731</v>
      </c>
      <c r="F121" s="21">
        <v>5789540.82</v>
      </c>
      <c r="G121" s="22">
        <f t="shared" si="8"/>
        <v>60.67949152330198</v>
      </c>
      <c r="H121" s="143"/>
    </row>
    <row r="122" spans="1:8" ht="12.75">
      <c r="A122" s="5" t="s">
        <v>36</v>
      </c>
      <c r="B122" s="22"/>
      <c r="C122" s="22"/>
      <c r="D122" s="22"/>
      <c r="E122" s="22">
        <f t="shared" si="7"/>
        <v>0</v>
      </c>
      <c r="F122" s="21"/>
      <c r="G122" s="22">
        <f t="shared" si="8"/>
        <v>0</v>
      </c>
      <c r="H122" s="143"/>
    </row>
    <row r="123" spans="1:8" ht="12.75">
      <c r="A123" s="5" t="s">
        <v>37</v>
      </c>
      <c r="B123" s="22">
        <v>1480000</v>
      </c>
      <c r="C123" s="22">
        <v>1635698.04</v>
      </c>
      <c r="D123" s="22">
        <v>116252.25</v>
      </c>
      <c r="E123" s="22">
        <f t="shared" si="7"/>
        <v>0.3165334806780466</v>
      </c>
      <c r="F123" s="21">
        <v>116252.25</v>
      </c>
      <c r="G123" s="22">
        <f t="shared" si="8"/>
        <v>1.218426061367641</v>
      </c>
      <c r="H123" s="143"/>
    </row>
    <row r="124" spans="1:8" ht="12.75">
      <c r="A124" s="5" t="s">
        <v>38</v>
      </c>
      <c r="B124" s="22">
        <v>1908100</v>
      </c>
      <c r="C124" s="22">
        <v>1950859.56</v>
      </c>
      <c r="D124" s="22">
        <v>351125.78</v>
      </c>
      <c r="E124" s="22">
        <f t="shared" si="7"/>
        <v>0.9560508747073201</v>
      </c>
      <c r="F124" s="21">
        <v>258843.61</v>
      </c>
      <c r="G124" s="22">
        <f t="shared" si="8"/>
        <v>2.712909214595689</v>
      </c>
      <c r="H124" s="143"/>
    </row>
    <row r="125" spans="1:8" ht="12.75">
      <c r="A125" s="5" t="s">
        <v>39</v>
      </c>
      <c r="B125" s="22"/>
      <c r="C125" s="22"/>
      <c r="D125" s="22"/>
      <c r="E125" s="22">
        <f t="shared" si="7"/>
        <v>0</v>
      </c>
      <c r="F125" s="21"/>
      <c r="G125" s="22">
        <f t="shared" si="8"/>
        <v>0</v>
      </c>
      <c r="H125" s="143"/>
    </row>
    <row r="126" spans="1:8" ht="12.75">
      <c r="A126" s="6" t="s">
        <v>25</v>
      </c>
      <c r="B126" s="25">
        <v>6827800</v>
      </c>
      <c r="C126" s="25">
        <v>7062310.21</v>
      </c>
      <c r="D126" s="22">
        <v>3179234.43</v>
      </c>
      <c r="E126" s="22">
        <f t="shared" si="7"/>
        <v>8.656470219022735</v>
      </c>
      <c r="F126" s="21">
        <v>1045736.02</v>
      </c>
      <c r="G126" s="22">
        <f t="shared" si="8"/>
        <v>10.960235350962003</v>
      </c>
      <c r="H126" s="129"/>
    </row>
    <row r="127" spans="1:8" ht="12.75">
      <c r="A127" s="47" t="s">
        <v>20</v>
      </c>
      <c r="B127" s="26">
        <f aca="true" t="shared" si="9" ref="B127:H127">SUM(B120:B126)</f>
        <v>69501800</v>
      </c>
      <c r="C127" s="26">
        <f t="shared" si="9"/>
        <v>70614015.94</v>
      </c>
      <c r="D127" s="26">
        <f t="shared" si="9"/>
        <v>36726683.62</v>
      </c>
      <c r="E127" s="26">
        <f t="shared" si="9"/>
        <v>100</v>
      </c>
      <c r="F127" s="144">
        <f t="shared" si="9"/>
        <v>9541182.16</v>
      </c>
      <c r="G127" s="26">
        <f t="shared" si="9"/>
        <v>100</v>
      </c>
      <c r="H127" s="26">
        <f t="shared" si="9"/>
        <v>0</v>
      </c>
    </row>
    <row r="128" spans="1:8" ht="12.75">
      <c r="A128" s="157" t="s">
        <v>142</v>
      </c>
      <c r="B128" s="157"/>
      <c r="C128" s="157"/>
      <c r="D128" s="157"/>
      <c r="E128" s="157"/>
      <c r="F128" s="157"/>
      <c r="G128" s="157"/>
      <c r="H128" s="157"/>
    </row>
    <row r="129" spans="1:8" ht="12.75">
      <c r="A129" s="2" t="s">
        <v>0</v>
      </c>
      <c r="B129" s="120"/>
      <c r="C129" s="120"/>
      <c r="D129" s="2"/>
      <c r="E129" s="2"/>
      <c r="F129" s="80"/>
      <c r="G129" s="80"/>
      <c r="H129" s="41"/>
    </row>
    <row r="130" spans="1:8" ht="12.75">
      <c r="A130" s="2" t="s">
        <v>134</v>
      </c>
      <c r="B130" s="120"/>
      <c r="C130" s="120"/>
      <c r="D130" s="2"/>
      <c r="E130" s="2"/>
      <c r="F130" s="80"/>
      <c r="G130" s="80"/>
      <c r="H130" s="41"/>
    </row>
    <row r="131" spans="1:8" ht="12.75">
      <c r="A131" s="2" t="s">
        <v>135</v>
      </c>
      <c r="B131" s="120"/>
      <c r="C131" s="120"/>
      <c r="D131" s="2"/>
      <c r="E131" s="2"/>
      <c r="F131" s="80"/>
      <c r="G131" s="80"/>
      <c r="H131" s="41"/>
    </row>
    <row r="132" spans="1:8" ht="12.75">
      <c r="A132" s="3" t="s">
        <v>136</v>
      </c>
      <c r="B132" s="121"/>
      <c r="C132" s="121"/>
      <c r="D132" s="2"/>
      <c r="E132" s="2"/>
      <c r="F132" s="80"/>
      <c r="G132" s="80"/>
      <c r="H132" s="41"/>
    </row>
    <row r="133" spans="1:8" ht="12.75">
      <c r="A133" s="3" t="s">
        <v>137</v>
      </c>
      <c r="B133" s="41"/>
      <c r="C133" s="41"/>
      <c r="D133" s="41"/>
      <c r="E133" s="41"/>
      <c r="F133" s="41"/>
      <c r="G133" s="41"/>
      <c r="H133" s="41"/>
    </row>
    <row r="134" spans="1:8" ht="12.75">
      <c r="A134" s="2" t="s">
        <v>138</v>
      </c>
      <c r="B134" s="41"/>
      <c r="C134" s="41"/>
      <c r="D134" s="41"/>
      <c r="E134" s="41"/>
      <c r="F134" s="41"/>
      <c r="G134" s="41"/>
      <c r="H134" s="41"/>
    </row>
    <row r="135" spans="1:8" ht="12.75">
      <c r="A135" s="7" t="s">
        <v>139</v>
      </c>
      <c r="B135" s="7"/>
      <c r="C135" s="7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122"/>
      <c r="B141" s="151"/>
      <c r="C141" s="151"/>
      <c r="D141" s="151"/>
      <c r="E141" s="152"/>
      <c r="F141" s="152"/>
      <c r="G141" s="152"/>
      <c r="H141" s="152"/>
    </row>
    <row r="142" spans="1:8" ht="12.75">
      <c r="A142" s="122"/>
      <c r="B142" s="151"/>
      <c r="C142" s="151"/>
      <c r="D142" s="151"/>
      <c r="E142" s="152"/>
      <c r="F142" s="152"/>
      <c r="G142" s="152"/>
      <c r="H142" s="152"/>
    </row>
    <row r="143" spans="1:8" ht="12.75">
      <c r="A143" s="41"/>
      <c r="B143" s="41"/>
      <c r="C143" s="41"/>
      <c r="D143" s="41"/>
      <c r="E143" s="152"/>
      <c r="F143" s="152"/>
      <c r="G143" s="152"/>
      <c r="H143" s="152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</sheetData>
  <sheetProtection/>
  <mergeCells count="17">
    <mergeCell ref="F53:G53"/>
    <mergeCell ref="D66:E66"/>
    <mergeCell ref="F66:G66"/>
    <mergeCell ref="D40:E40"/>
    <mergeCell ref="C106:E106"/>
    <mergeCell ref="A106:B108"/>
    <mergeCell ref="D53:E53"/>
    <mergeCell ref="B141:D141"/>
    <mergeCell ref="B142:D142"/>
    <mergeCell ref="E142:H142"/>
    <mergeCell ref="E143:H143"/>
    <mergeCell ref="E141:H141"/>
    <mergeCell ref="A11:G11"/>
    <mergeCell ref="A13:G13"/>
    <mergeCell ref="A14:G14"/>
    <mergeCell ref="D17:E17"/>
    <mergeCell ref="A128:H12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2" r:id="rId2"/>
  <headerFooter>
    <oddHeader>&amp;RPágina &amp;P de &amp;N</oddHeader>
  </headerFooter>
  <rowBreaks count="2" manualBreakCount="2">
    <brk id="51" max="7" man="1"/>
    <brk id="94" max="7" man="1"/>
  </rowBreaks>
  <colBreaks count="1" manualBreakCount="1">
    <brk id="3" max="1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Rherison Jhones D'Avila da Silva</cp:lastModifiedBy>
  <cp:lastPrinted>2018-05-24T19:31:07Z</cp:lastPrinted>
  <dcterms:created xsi:type="dcterms:W3CDTF">2004-08-09T19:29:24Z</dcterms:created>
  <dcterms:modified xsi:type="dcterms:W3CDTF">2018-05-24T19:42:10Z</dcterms:modified>
  <cp:category/>
  <cp:version/>
  <cp:contentType/>
  <cp:contentStatus/>
</cp:coreProperties>
</file>