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  <sheet name="Planilha1" sheetId="2" r:id="rId2"/>
  </sheets>
  <definedNames>
    <definedName name="_xlfn.IFERROR" hidden="1">#NAME?</definedName>
    <definedName name="_xlnm.Print_Area" localSheetId="0">'Sheet'!$A$1:$BG$316</definedName>
  </definedNames>
  <calcPr fullCalcOnLoad="1"/>
</workbook>
</file>

<file path=xl/sharedStrings.xml><?xml version="1.0" encoding="utf-8"?>
<sst xmlns="http://schemas.openxmlformats.org/spreadsheetml/2006/main" count="187" uniqueCount="109">
  <si>
    <t>RELATÓRIO ANEXO 12</t>
  </si>
  <si>
    <t>Anexo 12 - Balanço Orçamentário</t>
  </si>
  <si>
    <t>Receitas Orçamentárias</t>
  </si>
  <si>
    <t>RECEITAS CORRENTES</t>
  </si>
  <si>
    <t xml:space="preserve">   Receita Tributária</t>
  </si>
  <si>
    <t xml:space="preserve">     Impostos</t>
  </si>
  <si>
    <t xml:space="preserve">     Taxas</t>
  </si>
  <si>
    <t xml:space="preserve">     Contribuição de Melhoria</t>
  </si>
  <si>
    <t xml:space="preserve">   Receita de Contribuições</t>
  </si>
  <si>
    <t xml:space="preserve">     Contribuição para o Custeio do Serviço de Iluminação Pública</t>
  </si>
  <si>
    <t xml:space="preserve">   Receita Patrimonial</t>
  </si>
  <si>
    <t xml:space="preserve">     Exploração do Patrimônio Imobiliário do Estado</t>
  </si>
  <si>
    <t xml:space="preserve">     Valores Mobiliários</t>
  </si>
  <si>
    <t xml:space="preserve">   Receita de Serviços</t>
  </si>
  <si>
    <t xml:space="preserve">   Transferências Correntes</t>
  </si>
  <si>
    <t xml:space="preserve">     Transferências da União e de suas Entidades</t>
  </si>
  <si>
    <t xml:space="preserve">     Transferências dos Estados e do Distrito Federal e de suas Entidades</t>
  </si>
  <si>
    <t xml:space="preserve">     Transferências de Outras Instituições Públicas</t>
  </si>
  <si>
    <t xml:space="preserve">   Outras Receitas Correntes</t>
  </si>
  <si>
    <t xml:space="preserve">     Multas Administrativas, Contratuais e Judiciais</t>
  </si>
  <si>
    <t xml:space="preserve">     Indenizações, Restituições e Ressarcimentos</t>
  </si>
  <si>
    <t xml:space="preserve">     Bens, Direitos e Valores Incorporados ao Patrimônio Público</t>
  </si>
  <si>
    <t xml:space="preserve">     Demais Receitas Correntes</t>
  </si>
  <si>
    <t>RECEITAS DE CAPITAL</t>
  </si>
  <si>
    <t xml:space="preserve">   Operações de Crédito</t>
  </si>
  <si>
    <t xml:space="preserve">     Operações de Crédito Internas</t>
  </si>
  <si>
    <t xml:space="preserve">   Alienação de Bens</t>
  </si>
  <si>
    <t xml:space="preserve">   Amortização de Empréstimos</t>
  </si>
  <si>
    <t xml:space="preserve">   Transferência de Capital</t>
  </si>
  <si>
    <t xml:space="preserve">     Transferências de Outras Instit. Públicas</t>
  </si>
  <si>
    <t xml:space="preserve">   Outras Receitas de  Capital</t>
  </si>
  <si>
    <t>Subtotal das Receitas (I)</t>
  </si>
  <si>
    <t>REFINANCIAMENTO (II)</t>
  </si>
  <si>
    <t>SUBTOTAL COM REFINANCIAMENTO (III) = (I + II)</t>
  </si>
  <si>
    <t>DÉFICIT (IV)</t>
  </si>
  <si>
    <t>TOTAL (V) = (III + IV)</t>
  </si>
  <si>
    <t>SALDOS DE EXERCÍCIOS ANTERIORES (UTILIZADO PARA CRÉDITOS ADICIONAIS)</t>
  </si>
  <si>
    <t xml:space="preserve">   Superávit Financeiro</t>
  </si>
  <si>
    <t>Despesas  Orçamentárias</t>
  </si>
  <si>
    <t>DESPESAS CORRENTES</t>
  </si>
  <si>
    <t xml:space="preserve">   Pessoal e Encargos Sociais</t>
  </si>
  <si>
    <t xml:space="preserve">   Juros e Encargos da Dívida</t>
  </si>
  <si>
    <t xml:space="preserve">   Outras Despesas Correntes</t>
  </si>
  <si>
    <t>DESPESAS DE CAPITAL</t>
  </si>
  <si>
    <t xml:space="preserve">   Investimentos</t>
  </si>
  <si>
    <t>RESERVA DE CONTINGÊNCIA</t>
  </si>
  <si>
    <t>RESERVA DO RPPS</t>
  </si>
  <si>
    <t>SUBTOTAL DAS DESPESAS (VI)</t>
  </si>
  <si>
    <t>AMORTIZAÇÃO DA DÍVIDA / REFINANCIAMENTO (VII)</t>
  </si>
  <si>
    <t xml:space="preserve">   Amortização da Dívida Interna</t>
  </si>
  <si>
    <t xml:space="preserve">       Outras Dívidas</t>
  </si>
  <si>
    <t>SUBTOTAL COM REFINANCIAMENTO (VIII)= (VI + VII)</t>
  </si>
  <si>
    <t>SUPERÁVIT (IX)</t>
  </si>
  <si>
    <t>TOTAL (X) = (VIII + IX)</t>
  </si>
  <si>
    <t>Balanço elaborado conforme instruções do TCE/SP</t>
  </si>
  <si>
    <t>ENTIDADE(S):</t>
  </si>
  <si>
    <t>01 - PREFEITURA MUNICIPAL</t>
  </si>
  <si>
    <t>Anexo 12.1  - Demonstrativo de Execução de Restos a Pagar não Processado.</t>
  </si>
  <si>
    <t>Restos a Pagar Não Processados</t>
  </si>
  <si>
    <t xml:space="preserve">   Pessoal E Encargos Sociais</t>
  </si>
  <si>
    <t xml:space="preserve">   Juros E Encargos Da Dívida</t>
  </si>
  <si>
    <t>TOTAL</t>
  </si>
  <si>
    <t>Anexo 12.2  - Demonstrativo de Execução de Restos a Pagar Processado.</t>
  </si>
  <si>
    <t>Restos a Pagar Processados e Não Processados Liquidados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</si>
  <si>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</si>
  <si>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</si>
  <si>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</si>
  <si>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</si>
  <si>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</si>
  <si>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Inscritos</t>
  </si>
  <si>
    <t>Em Exercícios Anteriores</t>
  </si>
  <si>
    <t>Previsão</t>
  </si>
  <si>
    <t>Inicial</t>
  </si>
  <si>
    <t>Dotação</t>
  </si>
  <si>
    <t>(d)</t>
  </si>
  <si>
    <t>Priscila Mauricio Conti</t>
  </si>
  <si>
    <t>Contador</t>
  </si>
  <si>
    <t>CRC: 1SP303058/O-6</t>
  </si>
  <si>
    <t>Em 31 de Dezembro do Exercício</t>
  </si>
  <si>
    <t>Atualizada</t>
  </si>
  <si>
    <t>(e)</t>
  </si>
  <si>
    <t xml:space="preserve"> (a)</t>
  </si>
  <si>
    <t>Liquidados</t>
  </si>
  <si>
    <t>Despesas</t>
  </si>
  <si>
    <t>Empenhadas</t>
  </si>
  <si>
    <t>(f)</t>
  </si>
  <si>
    <t>Pagos</t>
  </si>
  <si>
    <t>Maria Teresinha de Jesus Pedroza</t>
  </si>
  <si>
    <t>Prefeita Municipal</t>
  </si>
  <si>
    <t>.: .....</t>
  </si>
  <si>
    <t>Receitas</t>
  </si>
  <si>
    <t>Realizadas</t>
  </si>
  <si>
    <t xml:space="preserve"> (b)</t>
  </si>
  <si>
    <t>Liquidadas</t>
  </si>
  <si>
    <t>(g)</t>
  </si>
  <si>
    <t>Cancelados</t>
  </si>
  <si>
    <t>Pagas</t>
  </si>
  <si>
    <t>(h)</t>
  </si>
  <si>
    <t>Saldo</t>
  </si>
  <si>
    <t>(c) =(b-a)</t>
  </si>
  <si>
    <t>j = (e-f)</t>
  </si>
  <si>
    <t>Página 2 / 4</t>
  </si>
  <si>
    <t>SAO JOAO DA BOA VISTA, 31 de dezembro de 2022</t>
  </si>
  <si>
    <t>Demais Transferências Correntes</t>
  </si>
  <si>
    <t xml:space="preserve"> </t>
  </si>
  <si>
    <t>Página 1 / 4</t>
  </si>
  <si>
    <t xml:space="preserve">   Inversões Financeiras</t>
  </si>
  <si>
    <t>Página 3 / 4</t>
  </si>
  <si>
    <t>Página 4 / 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</si>
</sst>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</numFmts>
  <fonts count="45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 applyProtection="1">
      <alignment vertical="center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left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 applyProtection="1">
      <alignment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4" fontId="6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left" wrapText="1" shrinkToFit="1"/>
      <protection/>
    </xf>
    <xf numFmtId="0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0" xfId="0" applyNumberFormat="1" applyFont="1" applyFill="1" applyBorder="1" applyAlignment="1" applyProtection="1">
      <alignment horizontal="center" vertical="center" wrapText="1" shrinkToFit="1"/>
      <protection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59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59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1445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7</xdr:col>
      <xdr:colOff>0</xdr:colOff>
      <xdr:row>151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347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59</xdr:col>
      <xdr:colOff>0</xdr:colOff>
      <xdr:row>153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06300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7</xdr:col>
      <xdr:colOff>0</xdr:colOff>
      <xdr:row>231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59</xdr:col>
      <xdr:colOff>0</xdr:colOff>
      <xdr:row>233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917275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7</xdr:col>
      <xdr:colOff>0</xdr:colOff>
      <xdr:row>280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662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59</xdr:col>
      <xdr:colOff>0</xdr:colOff>
      <xdr:row>282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137725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16"/>
  <sheetViews>
    <sheetView showGridLines="0" tabSelected="1" zoomScale="130" zoomScaleNormal="130" zoomScalePageLayoutView="0" workbookViewId="0" topLeftCell="A112">
      <selection activeCell="BK139" sqref="BK139"/>
    </sheetView>
  </sheetViews>
  <sheetFormatPr defaultColWidth="9.140625" defaultRowHeight="12.75"/>
  <cols>
    <col min="1" max="1" width="1.7109375" style="0" customWidth="1"/>
    <col min="2" max="2" width="1.421875" style="0" customWidth="1"/>
    <col min="3" max="3" width="3.57421875" style="0" customWidth="1"/>
    <col min="4" max="4" width="0.5625" style="0" customWidth="1"/>
    <col min="5" max="5" width="1.28515625" style="0" customWidth="1"/>
    <col min="6" max="6" width="2.28125" style="0" customWidth="1"/>
    <col min="7" max="7" width="0.13671875" style="0" customWidth="1"/>
    <col min="8" max="8" width="1.57421875" style="0" customWidth="1"/>
    <col min="9" max="9" width="1.1484375" style="0" customWidth="1"/>
    <col min="10" max="10" width="5.140625" style="0" customWidth="1"/>
    <col min="11" max="11" width="1.8515625" style="0" customWidth="1"/>
    <col min="12" max="12" width="8.28125" style="0" customWidth="1"/>
    <col min="13" max="13" width="1.57421875" style="0" customWidth="1"/>
    <col min="14" max="14" width="2.28125" style="0" customWidth="1"/>
    <col min="15" max="15" width="1.28515625" style="0" customWidth="1"/>
    <col min="16" max="16" width="1.8515625" style="0" customWidth="1"/>
    <col min="17" max="17" width="1.1484375" style="0" customWidth="1"/>
    <col min="18" max="18" width="1.7109375" style="0" customWidth="1"/>
    <col min="19" max="19" width="0.13671875" style="0" customWidth="1"/>
    <col min="20" max="20" width="2.00390625" style="0" customWidth="1"/>
    <col min="21" max="21" width="1.421875" style="0" customWidth="1"/>
    <col min="22" max="22" width="0.42578125" style="0" customWidth="1"/>
    <col min="23" max="23" width="0.2890625" style="0" customWidth="1"/>
    <col min="24" max="24" width="0.9921875" style="0" customWidth="1"/>
    <col min="25" max="25" width="5.140625" style="0" customWidth="1"/>
    <col min="26" max="26" width="3.421875" style="0" customWidth="1"/>
    <col min="27" max="27" width="0.71875" style="0" customWidth="1"/>
    <col min="28" max="28" width="2.00390625" style="0" customWidth="1"/>
    <col min="29" max="29" width="0.13671875" style="0" customWidth="1"/>
    <col min="30" max="30" width="5.8515625" style="0" customWidth="1"/>
    <col min="31" max="31" width="0.2890625" style="0" customWidth="1"/>
    <col min="32" max="32" width="0.42578125" style="0" customWidth="1"/>
    <col min="33" max="33" width="3.57421875" style="0" customWidth="1"/>
    <col min="34" max="34" width="0.71875" style="0" customWidth="1"/>
    <col min="35" max="35" width="0.9921875" style="0" customWidth="1"/>
    <col min="36" max="36" width="2.421875" style="0" customWidth="1"/>
    <col min="37" max="37" width="0.5625" style="0" customWidth="1"/>
    <col min="38" max="38" width="3.140625" style="0" customWidth="1"/>
    <col min="39" max="39" width="0.2890625" style="0" customWidth="1"/>
    <col min="40" max="40" width="1.57421875" style="0" customWidth="1"/>
    <col min="41" max="41" width="0.2890625" style="0" customWidth="1"/>
    <col min="42" max="42" width="1.421875" style="0" customWidth="1"/>
    <col min="43" max="43" width="3.00390625" style="0" customWidth="1"/>
    <col min="44" max="44" width="2.140625" style="0" customWidth="1"/>
    <col min="45" max="45" width="0.5625" style="0" customWidth="1"/>
    <col min="46" max="46" width="3.00390625" style="0" customWidth="1"/>
    <col min="47" max="47" width="3.7109375" style="0" customWidth="1"/>
    <col min="48" max="48" width="2.28125" style="0" customWidth="1"/>
    <col min="49" max="49" width="1.8515625" style="0" customWidth="1"/>
    <col min="50" max="50" width="0.13671875" style="0" customWidth="1"/>
    <col min="51" max="51" width="1.421875" style="0" customWidth="1"/>
    <col min="52" max="52" width="2.00390625" style="0" customWidth="1"/>
    <col min="53" max="53" width="0.5625" style="0" customWidth="1"/>
    <col min="54" max="54" width="0.13671875" style="0" customWidth="1"/>
    <col min="55" max="55" width="0.9921875" style="0" customWidth="1"/>
    <col min="56" max="56" width="2.28125" style="0" customWidth="1"/>
    <col min="57" max="57" width="1.8515625" style="0" customWidth="1"/>
    <col min="58" max="58" width="6.57421875" style="0" customWidth="1"/>
    <col min="59" max="59" width="0.42578125" style="0" customWidth="1"/>
  </cols>
  <sheetData>
    <row r="1" spans="1:59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0.5" customHeight="1">
      <c r="A2" s="10"/>
      <c r="B2" s="10"/>
      <c r="C2" s="10"/>
      <c r="D2" s="10"/>
      <c r="E2" s="10"/>
      <c r="F2" s="10"/>
      <c r="G2" s="10"/>
      <c r="H2" s="11"/>
      <c r="I2" s="11"/>
      <c r="J2" s="38" t="s">
        <v>67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ht="4.5" customHeight="1">
      <c r="A3" s="10"/>
      <c r="B3" s="10"/>
      <c r="C3" s="10"/>
      <c r="D3" s="10"/>
      <c r="E3" s="10"/>
      <c r="F3" s="10"/>
      <c r="G3" s="10"/>
      <c r="H3" s="11"/>
      <c r="I3" s="11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</row>
    <row r="4" spans="1:59" ht="6" customHeight="1">
      <c r="A4" s="10"/>
      <c r="B4" s="10"/>
      <c r="C4" s="10"/>
      <c r="D4" s="10"/>
      <c r="E4" s="10"/>
      <c r="F4" s="10"/>
      <c r="G4" s="10"/>
      <c r="H4" s="11"/>
      <c r="I4" s="11"/>
      <c r="J4" s="32" t="s">
        <v>68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</row>
    <row r="5" spans="1:59" ht="4.5" customHeight="1">
      <c r="A5" s="10"/>
      <c r="B5" s="10"/>
      <c r="C5" s="10"/>
      <c r="D5" s="10"/>
      <c r="E5" s="10"/>
      <c r="F5" s="10"/>
      <c r="G5" s="10"/>
      <c r="H5" s="11"/>
      <c r="I5" s="1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</row>
    <row r="6" spans="1:59" ht="6.75" customHeight="1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ht="10.5" customHeight="1">
      <c r="A7" s="10"/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43" t="s">
        <v>105</v>
      </c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1.25" customHeight="1">
      <c r="A8" s="10"/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</row>
    <row r="9" spans="1:59" ht="3" customHeight="1">
      <c r="A9" s="10"/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3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1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ht="2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ht="17.25" customHeight="1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4.25" customHeight="1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"/>
      <c r="N14" s="1"/>
      <c r="O14" s="42">
        <v>2022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1"/>
      <c r="AC14" s="1"/>
      <c r="AD14" s="1"/>
      <c r="AE14" s="1"/>
      <c r="AF14" s="42">
        <v>14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4.25" customHeight="1">
      <c r="A17" s="34" t="s">
        <v>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7" t="s">
        <v>71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 t="s">
        <v>71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 t="s">
        <v>90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 t="s">
        <v>98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ht="14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8" t="s">
        <v>72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 t="s">
        <v>79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 t="s">
        <v>91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 t="s">
        <v>81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92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 t="s">
        <v>99</v>
      </c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0.75" customHeight="1">
      <c r="A21" s="15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0">
        <f>AC24+AC35+AC42+AC50+AC53+AC67</f>
        <v>409638132.31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f>AM24+AM35+AM42+AM50+AM53+AM67</f>
        <v>414421331.38</v>
      </c>
      <c r="AN21" s="20"/>
      <c r="AO21" s="20"/>
      <c r="AP21" s="20"/>
      <c r="AQ21" s="20"/>
      <c r="AR21" s="20"/>
      <c r="AS21" s="20"/>
      <c r="AT21" s="20"/>
      <c r="AU21" s="20"/>
      <c r="AV21" s="20"/>
      <c r="AW21" s="20">
        <f>AW24+AW35+AW42+AW50+AW53+AW67</f>
        <v>4783199.070000005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6" customFormat="1" ht="10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0">
        <f>R25+R36+R43+R51+R54+R67</f>
        <v>359259000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s="6" customFormat="1" ht="0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6" customFormat="1" ht="0.75" customHeight="1">
      <c r="A24" s="15" t="s">
        <v>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0">
        <f>AC27+AC30+AC33</f>
        <v>124482604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>
        <f>AM27+AM30+AM33</f>
        <v>103711252.42999999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20">
        <f>AW27+AW30+AW33</f>
        <v>-20771351.570000004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s="6" customFormat="1" ht="10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0">
        <f>SUM(R27:AB34)</f>
        <v>124482604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s="6" customFormat="1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6" customFormat="1" ht="0.75" customHeight="1">
      <c r="A27" s="16" t="s">
        <v>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1">
        <v>108629000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101325539.24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>
        <f>AM27-AC27</f>
        <v>-7303460.760000005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59" s="6" customFormat="1" ht="10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1">
        <v>108629000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s="6" customFormat="1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6" customFormat="1" ht="0.75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1">
        <v>15719604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2284169.74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>
        <f>AM30-AC30</f>
        <v>-13435434.26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s="6" customFormat="1" ht="11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1">
        <v>15719604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59" s="6" customFormat="1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6" customFormat="1" ht="11.25" customHeight="1">
      <c r="A33" s="16" t="s">
        <v>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1">
        <v>134000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>
        <v>134000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101543.45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f>AM33-AC33</f>
        <v>-32456.550000000003</v>
      </c>
      <c r="AX33" s="21"/>
      <c r="AY33" s="21"/>
      <c r="AZ33" s="21"/>
      <c r="BA33" s="21"/>
      <c r="BB33" s="21"/>
      <c r="BC33" s="21"/>
      <c r="BD33" s="21"/>
      <c r="BE33" s="21"/>
      <c r="BF33" s="21"/>
      <c r="BG33" s="21"/>
    </row>
    <row r="34" spans="1:59" s="6" customFormat="1" ht="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6" customFormat="1" ht="0.75" customHeight="1">
      <c r="A35" s="15" t="s">
        <v>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0">
        <f>AC38</f>
        <v>6900000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>
        <f>AM38</f>
        <v>6739670.73</v>
      </c>
      <c r="AN35" s="20"/>
      <c r="AO35" s="20"/>
      <c r="AP35" s="20"/>
      <c r="AQ35" s="20"/>
      <c r="AR35" s="20"/>
      <c r="AS35" s="20"/>
      <c r="AT35" s="20"/>
      <c r="AU35" s="20"/>
      <c r="AV35" s="20"/>
      <c r="AW35" s="20">
        <f>AW38</f>
        <v>-160329.26999999955</v>
      </c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s="6" customFormat="1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0">
        <f>R39</f>
        <v>6900000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s="6" customFormat="1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6" customFormat="1" ht="0.75" customHeight="1">
      <c r="A38" s="16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1">
        <v>6900000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6739670.73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>
        <f>AM38-AC38</f>
        <v>-160329.26999999955</v>
      </c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s="6" customFormat="1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1">
        <v>6900000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</row>
    <row r="40" spans="1:59" s="6" customFormat="1" ht="0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6" customFormat="1" ht="6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6" customFormat="1" ht="0.75" customHeight="1">
      <c r="A42" s="15" t="s">
        <v>10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>
        <f>AC45+AC47</f>
        <v>2187807.99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>
        <f>AM45+AM47</f>
        <v>10492593.08</v>
      </c>
      <c r="AN42" s="20"/>
      <c r="AO42" s="20"/>
      <c r="AP42" s="20"/>
      <c r="AQ42" s="20"/>
      <c r="AR42" s="20"/>
      <c r="AS42" s="20"/>
      <c r="AT42" s="20"/>
      <c r="AU42" s="20"/>
      <c r="AV42" s="20"/>
      <c r="AW42" s="20">
        <f>AW45+AW47</f>
        <v>8304785.090000001</v>
      </c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s="6" customFormat="1" ht="10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0">
        <f>R46+R48</f>
        <v>1227063.8199999998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s="6" customFormat="1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6" customFormat="1" ht="0.75" customHeight="1">
      <c r="A45" s="16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1">
        <v>343000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>
        <v>169697.36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>
        <f>AM45-AC45</f>
        <v>-173302.64</v>
      </c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s="6" customFormat="1" ht="11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1">
        <v>343000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 s="6" customFormat="1" ht="0.75" customHeight="1">
      <c r="A47" s="16" t="s">
        <v>12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1">
        <v>1844807.99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>
        <v>10322895.72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>
        <f>AM47-AC47</f>
        <v>8478087.73</v>
      </c>
      <c r="AX47" s="21"/>
      <c r="AY47" s="21"/>
      <c r="AZ47" s="21"/>
      <c r="BA47" s="21"/>
      <c r="BB47" s="21"/>
      <c r="BC47" s="21"/>
      <c r="BD47" s="21"/>
      <c r="BE47" s="21"/>
      <c r="BF47" s="21"/>
      <c r="BG47" s="21"/>
    </row>
    <row r="48" spans="1:59" s="6" customFormat="1" ht="11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1">
        <v>884063.82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</row>
    <row r="49" spans="1:59" s="6" customFormat="1" ht="0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6" customFormat="1" ht="0.75" customHeight="1">
      <c r="A50" s="15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0">
        <v>2514000</v>
      </c>
      <c r="AD50" s="20"/>
      <c r="AE50" s="20"/>
      <c r="AF50" s="20"/>
      <c r="AG50" s="20"/>
      <c r="AH50" s="20"/>
      <c r="AI50" s="20"/>
      <c r="AJ50" s="20"/>
      <c r="AK50" s="20"/>
      <c r="AL50" s="20"/>
      <c r="AM50" s="20">
        <v>2678896.96</v>
      </c>
      <c r="AN50" s="20"/>
      <c r="AO50" s="20"/>
      <c r="AP50" s="20"/>
      <c r="AQ50" s="20"/>
      <c r="AR50" s="20"/>
      <c r="AS50" s="20"/>
      <c r="AT50" s="20"/>
      <c r="AU50" s="20"/>
      <c r="AV50" s="20"/>
      <c r="AW50" s="20">
        <f>AM50-AC50</f>
        <v>164896.95999999996</v>
      </c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6" customFormat="1" ht="10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0">
        <v>2514000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6" customFormat="1" ht="0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6" customFormat="1" ht="0.75" customHeight="1">
      <c r="A53" s="15" t="s">
        <v>14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0">
        <f>AC56+AC59+AC63+AH65</f>
        <v>254836148.48000002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>
        <f>AM56+AM59+AM63+AM65</f>
        <v>270121979.45</v>
      </c>
      <c r="AN53" s="20"/>
      <c r="AO53" s="20"/>
      <c r="AP53" s="20"/>
      <c r="AQ53" s="20"/>
      <c r="AR53" s="20"/>
      <c r="AS53" s="20"/>
      <c r="AT53" s="20"/>
      <c r="AU53" s="20"/>
      <c r="AV53" s="20"/>
      <c r="AW53" s="20">
        <f>AW56+AW59+AW63+AW65</f>
        <v>15285830.970000006</v>
      </c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6" customFormat="1" ht="10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20">
        <f>R57+R60+R64+Y65</f>
        <v>220478665.01999998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6" customFormat="1" ht="0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6" customFormat="1" ht="0.75" customHeight="1">
      <c r="A56" s="16" t="s">
        <v>15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1">
        <f>115758498.81-11061000</f>
        <v>104697498.81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>
        <f>127363507.87-13493245</f>
        <v>113870262.87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>
        <f>AM56-AC56</f>
        <v>9172764.060000002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</row>
    <row r="57" spans="1:59" s="6" customFormat="1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1">
        <f>100423917.22-11061000</f>
        <v>89362917.22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59" s="6" customFormat="1" ht="0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6" customFormat="1" ht="0.75" customHeight="1">
      <c r="A59" s="16" t="s">
        <v>16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1">
        <f>125185649.67-20352000</f>
        <v>104833649.67</v>
      </c>
      <c r="AD59" s="21"/>
      <c r="AE59" s="21"/>
      <c r="AF59" s="21"/>
      <c r="AG59" s="21"/>
      <c r="AH59" s="21"/>
      <c r="AI59" s="21"/>
      <c r="AJ59" s="21"/>
      <c r="AK59" s="21"/>
      <c r="AL59" s="21"/>
      <c r="AM59" s="21">
        <f>131486692.17-22465257.16</f>
        <v>109021435.01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>
        <f>AM59-AC59</f>
        <v>4187785.3400000036</v>
      </c>
      <c r="AX59" s="21"/>
      <c r="AY59" s="21"/>
      <c r="AZ59" s="21"/>
      <c r="BA59" s="21"/>
      <c r="BB59" s="21"/>
      <c r="BC59" s="21"/>
      <c r="BD59" s="21"/>
      <c r="BE59" s="21"/>
      <c r="BF59" s="21"/>
      <c r="BG59" s="21"/>
    </row>
    <row r="60" spans="1:59" s="6" customFormat="1" ht="11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1">
        <f>106162747.8-20352000</f>
        <v>85810747.8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</row>
    <row r="61" spans="1:59" s="6" customFormat="1" ht="0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6" customFormat="1" ht="5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6" customFormat="1" ht="0.75" customHeight="1">
      <c r="A63" s="16" t="s">
        <v>17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1">
        <v>45305000</v>
      </c>
      <c r="AD63" s="21"/>
      <c r="AE63" s="21"/>
      <c r="AF63" s="21"/>
      <c r="AG63" s="21"/>
      <c r="AH63" s="21"/>
      <c r="AI63" s="21"/>
      <c r="AJ63" s="21"/>
      <c r="AK63" s="21"/>
      <c r="AL63" s="21"/>
      <c r="AM63" s="21">
        <v>47229831.57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>
        <f>AM63-AC63</f>
        <v>1924831.5700000003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</row>
    <row r="64" spans="1:59" s="6" customFormat="1" ht="11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1">
        <v>45305000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59" s="6" customFormat="1" ht="11.25" customHeight="1">
      <c r="A65" s="1" t="s">
        <v>104</v>
      </c>
      <c r="B65" s="8" t="s">
        <v>103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3"/>
      <c r="S65" s="3"/>
      <c r="T65" s="3"/>
      <c r="U65" s="3"/>
      <c r="V65" s="3"/>
      <c r="W65" s="3"/>
      <c r="X65" s="3"/>
      <c r="Y65" s="21">
        <v>0</v>
      </c>
      <c r="Z65" s="21"/>
      <c r="AA65" s="21"/>
      <c r="AB65" s="21"/>
      <c r="AC65" s="21"/>
      <c r="AD65" s="1"/>
      <c r="AE65" s="1"/>
      <c r="AF65" s="1"/>
      <c r="AG65" s="1"/>
      <c r="AH65" s="21">
        <v>0</v>
      </c>
      <c r="AI65" s="21"/>
      <c r="AJ65" s="21"/>
      <c r="AK65" s="21"/>
      <c r="AL65" s="21"/>
      <c r="AM65" s="21">
        <v>450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>
        <f>AM65-AH65</f>
        <v>450</v>
      </c>
      <c r="AX65" s="21"/>
      <c r="AY65" s="21"/>
      <c r="AZ65" s="21"/>
      <c r="BA65" s="21"/>
      <c r="BB65" s="21"/>
      <c r="BC65" s="21"/>
      <c r="BD65" s="21"/>
      <c r="BE65" s="21"/>
      <c r="BF65" s="21"/>
      <c r="BG65" s="21"/>
    </row>
    <row r="66" spans="1:59" s="6" customFormat="1" ht="0.75" customHeight="1">
      <c r="A66" s="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"/>
      <c r="AE66" s="1"/>
      <c r="AF66" s="1"/>
      <c r="AG66" s="1"/>
      <c r="AH66" s="1"/>
      <c r="AI66" s="1"/>
      <c r="AJ66" s="1"/>
      <c r="AK66" s="1"/>
      <c r="AL66" s="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</row>
    <row r="67" spans="1:59" s="6" customFormat="1" ht="11.25" customHeight="1">
      <c r="A67" s="15" t="s">
        <v>18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20">
        <f>R70+R73+R76+R79</f>
        <v>3656667.16</v>
      </c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>
        <f>AC69+AC72+AC75+AC78</f>
        <v>18717571.84</v>
      </c>
      <c r="AD67" s="20"/>
      <c r="AE67" s="20"/>
      <c r="AF67" s="20"/>
      <c r="AG67" s="20"/>
      <c r="AH67" s="20"/>
      <c r="AI67" s="20"/>
      <c r="AJ67" s="20"/>
      <c r="AK67" s="20"/>
      <c r="AL67" s="20"/>
      <c r="AM67" s="20">
        <f>AM69+AM72+AM75+AM78</f>
        <v>20676938.730000004</v>
      </c>
      <c r="AN67" s="20"/>
      <c r="AO67" s="20"/>
      <c r="AP67" s="20"/>
      <c r="AQ67" s="20"/>
      <c r="AR67" s="20"/>
      <c r="AS67" s="20"/>
      <c r="AT67" s="20"/>
      <c r="AU67" s="20"/>
      <c r="AV67" s="20"/>
      <c r="AW67" s="20">
        <f>AW69+AW72+AW75+AW78</f>
        <v>1959366.8900000015</v>
      </c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1:59" s="6" customFormat="1" ht="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6" customFormat="1" ht="0.75" customHeight="1">
      <c r="A69" s="16" t="s">
        <v>19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1">
        <v>1488005</v>
      </c>
      <c r="AD69" s="21"/>
      <c r="AE69" s="21"/>
      <c r="AF69" s="21"/>
      <c r="AG69" s="21"/>
      <c r="AH69" s="21"/>
      <c r="AI69" s="21"/>
      <c r="AJ69" s="21"/>
      <c r="AK69" s="21"/>
      <c r="AL69" s="21"/>
      <c r="AM69" s="21">
        <v>1331493.76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>
        <f>AM69-AC69</f>
        <v>-156511.24</v>
      </c>
      <c r="AX69" s="21"/>
      <c r="AY69" s="21"/>
      <c r="AZ69" s="21"/>
      <c r="BA69" s="21"/>
      <c r="BB69" s="21"/>
      <c r="BC69" s="21"/>
      <c r="BD69" s="21"/>
      <c r="BE69" s="21"/>
      <c r="BF69" s="21"/>
      <c r="BG69" s="21"/>
    </row>
    <row r="70" spans="1:59" s="6" customFormat="1" ht="10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1">
        <v>1488005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</row>
    <row r="71" spans="1:59" s="6" customFormat="1" ht="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s="6" customFormat="1" ht="0.75" customHeight="1">
      <c r="A72" s="16" t="s">
        <v>20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1">
        <v>15680904.68</v>
      </c>
      <c r="AD72" s="21"/>
      <c r="AE72" s="21"/>
      <c r="AF72" s="21"/>
      <c r="AG72" s="21"/>
      <c r="AH72" s="21"/>
      <c r="AI72" s="21"/>
      <c r="AJ72" s="21"/>
      <c r="AK72" s="21"/>
      <c r="AL72" s="21"/>
      <c r="AM72" s="21">
        <v>17915042.37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>
        <f>AM72-AC72</f>
        <v>2234137.6900000013</v>
      </c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1:59" s="6" customFormat="1" ht="10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1">
        <v>620000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spans="1:59" s="6" customFormat="1" ht="0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s="6" customFormat="1" ht="0.75" customHeight="1">
      <c r="A75" s="16" t="s">
        <v>21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1">
        <v>0</v>
      </c>
      <c r="AD75" s="21"/>
      <c r="AE75" s="21"/>
      <c r="AF75" s="21"/>
      <c r="AG75" s="21"/>
      <c r="AH75" s="21"/>
      <c r="AI75" s="21"/>
      <c r="AJ75" s="21"/>
      <c r="AK75" s="21"/>
      <c r="AL75" s="21"/>
      <c r="AM75" s="21">
        <v>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>
        <v>0</v>
      </c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59" s="6" customFormat="1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21">
        <v>0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59" s="6" customFormat="1" ht="6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s="6" customFormat="1" ht="0.75" customHeight="1">
      <c r="A78" s="16" t="s">
        <v>22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1">
        <v>1548662.16</v>
      </c>
      <c r="AD78" s="21"/>
      <c r="AE78" s="21"/>
      <c r="AF78" s="21"/>
      <c r="AG78" s="21"/>
      <c r="AH78" s="21"/>
      <c r="AI78" s="21"/>
      <c r="AJ78" s="21"/>
      <c r="AK78" s="21"/>
      <c r="AL78" s="21"/>
      <c r="AM78" s="21">
        <v>1430402.6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>
        <f>AM78-AC78</f>
        <v>-118259.55999999982</v>
      </c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59" s="6" customFormat="1" ht="11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21">
        <v>1548662.16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s="6" customFormat="1" ht="0.75" customHeight="1">
      <c r="A80" s="15" t="s">
        <v>23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>
        <f>AC83+AC89+AC94+AC106</f>
        <v>18887509.64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>
        <f>AM83+AM89+AM91+AM94+AM106</f>
        <v>15812206.29</v>
      </c>
      <c r="AN80" s="20"/>
      <c r="AO80" s="20"/>
      <c r="AP80" s="20"/>
      <c r="AQ80" s="20"/>
      <c r="AR80" s="20"/>
      <c r="AS80" s="20"/>
      <c r="AT80" s="20"/>
      <c r="AU80" s="20"/>
      <c r="AV80" s="20"/>
      <c r="AW80" s="20">
        <f>AW83+AW89+AW91+AW94+AW106</f>
        <v>-3075303.3499999996</v>
      </c>
      <c r="AX80" s="20"/>
      <c r="AY80" s="20"/>
      <c r="AZ80" s="20"/>
      <c r="BA80" s="20"/>
      <c r="BB80" s="20"/>
      <c r="BC80" s="20"/>
      <c r="BD80" s="20"/>
      <c r="BE80" s="20"/>
      <c r="BF80" s="20"/>
      <c r="BG80" s="20"/>
    </row>
    <row r="81" spans="1:59" s="6" customFormat="1" ht="11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20">
        <f>R84+R94+R107</f>
        <v>13700000</v>
      </c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</row>
    <row r="82" spans="1:59" s="6" customFormat="1" ht="0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s="6" customFormat="1" ht="0.75" customHeight="1">
      <c r="A83" s="15" t="s">
        <v>24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>
        <f>AC86</f>
        <v>13989322.87</v>
      </c>
      <c r="AD83" s="20"/>
      <c r="AE83" s="20"/>
      <c r="AF83" s="20"/>
      <c r="AG83" s="20"/>
      <c r="AH83" s="20"/>
      <c r="AI83" s="20"/>
      <c r="AJ83" s="20"/>
      <c r="AK83" s="20"/>
      <c r="AL83" s="20"/>
      <c r="AM83" s="20">
        <f>AM86</f>
        <v>11769542.26</v>
      </c>
      <c r="AN83" s="20"/>
      <c r="AO83" s="20"/>
      <c r="AP83" s="20"/>
      <c r="AQ83" s="20"/>
      <c r="AR83" s="20"/>
      <c r="AS83" s="20"/>
      <c r="AT83" s="20"/>
      <c r="AU83" s="20"/>
      <c r="AV83" s="20"/>
      <c r="AW83" s="20">
        <f>AW86</f>
        <v>-2219780.6099999994</v>
      </c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1:59" s="6" customFormat="1" ht="10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20">
        <f>R87</f>
        <v>11650000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s="6" customFormat="1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s="6" customFormat="1" ht="0.75" customHeight="1">
      <c r="A86" s="16" t="s">
        <v>25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1">
        <v>13989322.87</v>
      </c>
      <c r="AD86" s="21"/>
      <c r="AE86" s="21"/>
      <c r="AF86" s="21"/>
      <c r="AG86" s="21"/>
      <c r="AH86" s="21"/>
      <c r="AI86" s="21"/>
      <c r="AJ86" s="21"/>
      <c r="AK86" s="21"/>
      <c r="AL86" s="21"/>
      <c r="AM86" s="21">
        <v>11769542.26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>
        <f>AM86-AC86</f>
        <v>-2219780.6099999994</v>
      </c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s="6" customFormat="1" ht="10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21">
        <v>11650000</v>
      </c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s="6" customFormat="1" ht="0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s="6" customFormat="1" ht="0.75" customHeight="1">
      <c r="A89" s="15" t="s">
        <v>26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0">
        <v>221900</v>
      </c>
      <c r="AD89" s="20"/>
      <c r="AE89" s="20"/>
      <c r="AF89" s="20"/>
      <c r="AG89" s="20"/>
      <c r="AH89" s="20"/>
      <c r="AI89" s="20"/>
      <c r="AJ89" s="20"/>
      <c r="AK89" s="20"/>
      <c r="AL89" s="20"/>
      <c r="AM89" s="20">
        <v>221900</v>
      </c>
      <c r="AN89" s="20"/>
      <c r="AO89" s="20"/>
      <c r="AP89" s="20"/>
      <c r="AQ89" s="20"/>
      <c r="AR89" s="20"/>
      <c r="AS89" s="20"/>
      <c r="AT89" s="20"/>
      <c r="AU89" s="20"/>
      <c r="AV89" s="20"/>
      <c r="AW89" s="20">
        <f>AM89-AC89</f>
        <v>0</v>
      </c>
      <c r="AX89" s="20"/>
      <c r="AY89" s="20"/>
      <c r="AZ89" s="20"/>
      <c r="BA89" s="20"/>
      <c r="BB89" s="20"/>
      <c r="BC89" s="20"/>
      <c r="BD89" s="20"/>
      <c r="BE89" s="20"/>
      <c r="BF89" s="20"/>
      <c r="BG89" s="20"/>
    </row>
    <row r="90" spans="1:59" s="6" customFormat="1" ht="11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0">
        <v>0</v>
      </c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</row>
    <row r="91" spans="1:59" s="6" customFormat="1" ht="0.75" customHeight="1">
      <c r="A91" s="15" t="s">
        <v>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0">
        <v>0</v>
      </c>
      <c r="AD91" s="20"/>
      <c r="AE91" s="20"/>
      <c r="AF91" s="20"/>
      <c r="AG91" s="20"/>
      <c r="AH91" s="20"/>
      <c r="AI91" s="20"/>
      <c r="AJ91" s="20"/>
      <c r="AK91" s="20"/>
      <c r="AL91" s="20"/>
      <c r="AM91" s="20">
        <v>0</v>
      </c>
      <c r="AN91" s="20"/>
      <c r="AO91" s="20"/>
      <c r="AP91" s="20"/>
      <c r="AQ91" s="20"/>
      <c r="AR91" s="20"/>
      <c r="AS91" s="20"/>
      <c r="AT91" s="20"/>
      <c r="AU91" s="20"/>
      <c r="AV91" s="20"/>
      <c r="AW91" s="20">
        <v>0</v>
      </c>
      <c r="AX91" s="20"/>
      <c r="AY91" s="20"/>
      <c r="AZ91" s="20"/>
      <c r="BA91" s="20"/>
      <c r="BB91" s="20"/>
      <c r="BC91" s="20"/>
      <c r="BD91" s="20"/>
      <c r="BE91" s="20"/>
      <c r="BF91" s="20"/>
      <c r="BG91" s="20"/>
    </row>
    <row r="92" spans="1:59" s="6" customFormat="1" ht="11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20">
        <v>0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</row>
    <row r="93" spans="1:59" s="6" customFormat="1" ht="0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s="6" customFormat="1" ht="11.25" customHeight="1">
      <c r="A94" s="15" t="s">
        <v>28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20">
        <f>R97+R100+R104</f>
        <v>2050000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>
        <f>AC96+AC99+AC103</f>
        <v>4676286.77</v>
      </c>
      <c r="AD94" s="20"/>
      <c r="AE94" s="20"/>
      <c r="AF94" s="20"/>
      <c r="AG94" s="20"/>
      <c r="AH94" s="20"/>
      <c r="AI94" s="20"/>
      <c r="AJ94" s="20"/>
      <c r="AK94" s="20"/>
      <c r="AL94" s="20"/>
      <c r="AM94" s="20">
        <f>AM96+AM99+AM103</f>
        <v>3820764.0300000003</v>
      </c>
      <c r="AN94" s="20"/>
      <c r="AO94" s="20"/>
      <c r="AP94" s="20"/>
      <c r="AQ94" s="20"/>
      <c r="AR94" s="20"/>
      <c r="AS94" s="20"/>
      <c r="AT94" s="20"/>
      <c r="AU94" s="20"/>
      <c r="AV94" s="20"/>
      <c r="AW94" s="20">
        <f>AW96+AW99+AW103</f>
        <v>-855522.7400000001</v>
      </c>
      <c r="AX94" s="20"/>
      <c r="AY94" s="20"/>
      <c r="AZ94" s="20"/>
      <c r="BA94" s="20"/>
      <c r="BB94" s="20"/>
      <c r="BC94" s="20"/>
      <c r="BD94" s="20"/>
      <c r="BE94" s="20"/>
      <c r="BF94" s="20"/>
      <c r="BG94" s="20"/>
    </row>
    <row r="95" spans="1:59" s="6" customFormat="1" ht="0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s="6" customFormat="1" ht="0.75" customHeight="1">
      <c r="A96" s="16" t="s">
        <v>15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1">
        <v>775964.15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>
        <v>679849</v>
      </c>
      <c r="AN96" s="21"/>
      <c r="AO96" s="21"/>
      <c r="AP96" s="21"/>
      <c r="AQ96" s="21"/>
      <c r="AR96" s="21"/>
      <c r="AS96" s="21"/>
      <c r="AT96" s="21"/>
      <c r="AU96" s="21"/>
      <c r="AV96" s="21"/>
      <c r="AW96" s="21">
        <f>AM96-AC96</f>
        <v>-96115.15000000002</v>
      </c>
      <c r="AX96" s="21"/>
      <c r="AY96" s="21"/>
      <c r="AZ96" s="21"/>
      <c r="BA96" s="21"/>
      <c r="BB96" s="21"/>
      <c r="BC96" s="21"/>
      <c r="BD96" s="21"/>
      <c r="BE96" s="21"/>
      <c r="BF96" s="21"/>
      <c r="BG96" s="21"/>
    </row>
    <row r="97" spans="1:59" s="6" customFormat="1" ht="10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21">
        <v>0</v>
      </c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</row>
    <row r="98" spans="1:59" s="6" customFormat="1" ht="0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s="6" customFormat="1" ht="0.75" customHeight="1">
      <c r="A99" s="16" t="s">
        <v>16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1">
        <v>1850322.62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>
        <v>1275405.23</v>
      </c>
      <c r="AN99" s="21"/>
      <c r="AO99" s="21"/>
      <c r="AP99" s="21"/>
      <c r="AQ99" s="21"/>
      <c r="AR99" s="21"/>
      <c r="AS99" s="21"/>
      <c r="AT99" s="21"/>
      <c r="AU99" s="21"/>
      <c r="AV99" s="21"/>
      <c r="AW99" s="21">
        <f>AM99-AC99</f>
        <v>-574917.3900000001</v>
      </c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1:59" s="6" customFormat="1" ht="10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1">
        <v>0</v>
      </c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</row>
    <row r="101" spans="1:59" s="6" customFormat="1" ht="0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s="6" customFormat="1" ht="6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s="6" customFormat="1" ht="0.75" customHeight="1">
      <c r="A103" s="16" t="s">
        <v>29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1">
        <v>2050000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>
        <v>1865509.8</v>
      </c>
      <c r="AN103" s="21"/>
      <c r="AO103" s="21"/>
      <c r="AP103" s="21"/>
      <c r="AQ103" s="21"/>
      <c r="AR103" s="21"/>
      <c r="AS103" s="21"/>
      <c r="AT103" s="21"/>
      <c r="AU103" s="21"/>
      <c r="AV103" s="21"/>
      <c r="AW103" s="21">
        <f>AM103-AC103</f>
        <v>-184490.19999999995</v>
      </c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59" s="6" customFormat="1" ht="10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21">
        <v>2050000</v>
      </c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</row>
    <row r="105" spans="1:59" s="6" customFormat="1" ht="0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s="6" customFormat="1" ht="0.75" customHeight="1">
      <c r="A106" s="15" t="s">
        <v>30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0">
        <v>0</v>
      </c>
      <c r="AD106" s="20"/>
      <c r="AE106" s="20"/>
      <c r="AF106" s="20"/>
      <c r="AG106" s="20"/>
      <c r="AH106" s="20"/>
      <c r="AI106" s="20"/>
      <c r="AJ106" s="20"/>
      <c r="AK106" s="20"/>
      <c r="AL106" s="20"/>
      <c r="AM106" s="20">
        <v>0</v>
      </c>
      <c r="AN106" s="20"/>
      <c r="AO106" s="20"/>
      <c r="AP106" s="20"/>
      <c r="AQ106" s="20"/>
      <c r="AR106" s="20"/>
      <c r="AS106" s="20"/>
      <c r="AT106" s="20"/>
      <c r="AU106" s="20"/>
      <c r="AV106" s="20"/>
      <c r="AW106" s="20">
        <v>0</v>
      </c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1:59" s="6" customFormat="1" ht="11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20">
        <v>0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1:59" s="6" customFormat="1" ht="0.75" customHeight="1">
      <c r="A108" s="15" t="s">
        <v>31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0">
        <f>AC21+AC80</f>
        <v>428525641.95</v>
      </c>
      <c r="AD108" s="20"/>
      <c r="AE108" s="20"/>
      <c r="AF108" s="20"/>
      <c r="AG108" s="20"/>
      <c r="AH108" s="20"/>
      <c r="AI108" s="20"/>
      <c r="AJ108" s="20"/>
      <c r="AK108" s="20"/>
      <c r="AL108" s="20"/>
      <c r="AM108" s="20">
        <f>AM21+AM80</f>
        <v>430233537.67</v>
      </c>
      <c r="AN108" s="20"/>
      <c r="AO108" s="20"/>
      <c r="AP108" s="20"/>
      <c r="AQ108" s="20"/>
      <c r="AR108" s="20"/>
      <c r="AS108" s="20"/>
      <c r="AT108" s="20"/>
      <c r="AU108" s="20"/>
      <c r="AV108" s="20"/>
      <c r="AW108" s="20">
        <f>AW21+AW80</f>
        <v>1707895.7200000053</v>
      </c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1:59" s="6" customFormat="1" ht="11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20">
        <f>R22+R81</f>
        <v>372959000</v>
      </c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1:59" s="6" customFormat="1" ht="0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s="6" customFormat="1" ht="0.75" customHeight="1">
      <c r="A111" s="15" t="s">
        <v>32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0">
        <v>0</v>
      </c>
      <c r="AD111" s="20"/>
      <c r="AE111" s="20"/>
      <c r="AF111" s="20"/>
      <c r="AG111" s="20"/>
      <c r="AH111" s="20"/>
      <c r="AI111" s="20"/>
      <c r="AJ111" s="20"/>
      <c r="AK111" s="20"/>
      <c r="AL111" s="20"/>
      <c r="AM111" s="20">
        <v>0</v>
      </c>
      <c r="AN111" s="20"/>
      <c r="AO111" s="20"/>
      <c r="AP111" s="20"/>
      <c r="AQ111" s="20"/>
      <c r="AR111" s="20"/>
      <c r="AS111" s="20"/>
      <c r="AT111" s="20"/>
      <c r="AU111" s="20"/>
      <c r="AV111" s="20"/>
      <c r="AW111" s="20">
        <v>0</v>
      </c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1:59" s="6" customFormat="1" ht="10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20">
        <v>0</v>
      </c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1:59" s="6" customFormat="1" ht="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s="6" customFormat="1" ht="0.75" customHeight="1">
      <c r="A114" s="15" t="s">
        <v>33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0">
        <f>AC108+AC111</f>
        <v>428525641.95</v>
      </c>
      <c r="AD114" s="20"/>
      <c r="AE114" s="20"/>
      <c r="AF114" s="20"/>
      <c r="AG114" s="20"/>
      <c r="AH114" s="20"/>
      <c r="AI114" s="20"/>
      <c r="AJ114" s="20"/>
      <c r="AK114" s="20"/>
      <c r="AL114" s="20"/>
      <c r="AM114" s="20">
        <f>AM108+AM111</f>
        <v>430233537.67</v>
      </c>
      <c r="AN114" s="20"/>
      <c r="AO114" s="20"/>
      <c r="AP114" s="20"/>
      <c r="AQ114" s="20"/>
      <c r="AR114" s="20"/>
      <c r="AS114" s="20"/>
      <c r="AT114" s="20"/>
      <c r="AU114" s="20"/>
      <c r="AV114" s="20"/>
      <c r="AW114" s="20">
        <f>AW108+AW111</f>
        <v>1707895.7200000053</v>
      </c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1:59" s="6" customFormat="1" ht="10.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20">
        <f>R109+R112</f>
        <v>372959000</v>
      </c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</row>
    <row r="116" spans="1:59" ht="0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0.75" customHeight="1">
      <c r="A117" s="15" t="s">
        <v>34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0">
        <f>IF(AC114&lt;Z200,Z200-AC114,"-")</f>
        <v>29438892.130000055</v>
      </c>
      <c r="AD117" s="20"/>
      <c r="AE117" s="20"/>
      <c r="AF117" s="20"/>
      <c r="AG117" s="20"/>
      <c r="AH117" s="20"/>
      <c r="AI117" s="20"/>
      <c r="AJ117" s="20"/>
      <c r="AK117" s="20"/>
      <c r="AL117" s="20"/>
      <c r="AM117" s="20" t="str">
        <f>IF(AM114&lt;AE201,AE201-AM114,"-")</f>
        <v>-</v>
      </c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</row>
    <row r="118" spans="1:59" ht="11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20" t="str">
        <f>IF(R115&lt;R200,R115-R200,"-")</f>
        <v>-</v>
      </c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</row>
    <row r="119" spans="1:59" ht="0.75" customHeight="1">
      <c r="A119" s="15" t="s">
        <v>35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0">
        <f>AC114</f>
        <v>428525641.95</v>
      </c>
      <c r="AD119" s="20"/>
      <c r="AE119" s="20"/>
      <c r="AF119" s="20"/>
      <c r="AG119" s="20"/>
      <c r="AH119" s="20"/>
      <c r="AI119" s="20"/>
      <c r="AJ119" s="20"/>
      <c r="AK119" s="20"/>
      <c r="AL119" s="20"/>
      <c r="AM119" s="20">
        <f>AM114</f>
        <v>430233537.67</v>
      </c>
      <c r="AN119" s="20"/>
      <c r="AO119" s="20"/>
      <c r="AP119" s="20"/>
      <c r="AQ119" s="20"/>
      <c r="AR119" s="20"/>
      <c r="AS119" s="20"/>
      <c r="AT119" s="20"/>
      <c r="AU119" s="20"/>
      <c r="AV119" s="20"/>
      <c r="AW119" s="20">
        <f>AW114</f>
        <v>1707895.7200000053</v>
      </c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1:59" ht="11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20">
        <f>R115</f>
        <v>372959000</v>
      </c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</row>
    <row r="121" spans="1:59" ht="0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1.25" customHeight="1">
      <c r="A122" s="15" t="s">
        <v>36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20">
        <f>R125</f>
        <v>32234892.13</v>
      </c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</row>
    <row r="123" spans="1:59" ht="0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6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1.25" customHeight="1">
      <c r="A125" s="16" t="s">
        <v>37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1">
        <v>32234892.13</v>
      </c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ht="0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0.5" customHeight="1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1"/>
      <c r="BG127" s="1"/>
    </row>
    <row r="128" spans="1:59" ht="2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0.5" customHeight="1">
      <c r="A129" s="1"/>
      <c r="B129" s="1"/>
      <c r="C129" s="1"/>
      <c r="D129" s="1"/>
      <c r="E129" s="1"/>
      <c r="F129" s="22" t="s">
        <v>102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1"/>
      <c r="BG129" s="1"/>
    </row>
    <row r="130" spans="1:59" ht="9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0.5" customHeight="1">
      <c r="A131" s="1"/>
      <c r="B131" s="1"/>
      <c r="C131" s="1"/>
      <c r="D131" s="1"/>
      <c r="E131" s="1"/>
      <c r="F131" s="1"/>
      <c r="G131" s="1"/>
      <c r="H131" s="1"/>
      <c r="I131" s="22" t="s">
        <v>64</v>
      </c>
      <c r="J131" s="22"/>
      <c r="K131" s="22"/>
      <c r="L131" s="22"/>
      <c r="M131" s="22"/>
      <c r="N131" s="22"/>
      <c r="O131" s="22"/>
      <c r="P131" s="22"/>
      <c r="Q131" s="1"/>
      <c r="R131" s="1"/>
      <c r="S131" s="1"/>
      <c r="T131" s="1"/>
      <c r="U131" s="1"/>
      <c r="V131" s="1"/>
      <c r="W131" s="1"/>
      <c r="X131" s="1"/>
      <c r="Y131" s="22" t="s">
        <v>75</v>
      </c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1"/>
      <c r="AK131" s="1"/>
      <c r="AL131" s="1"/>
      <c r="AM131" s="1"/>
      <c r="AN131" s="1"/>
      <c r="AO131" s="1"/>
      <c r="AP131" s="22" t="s">
        <v>87</v>
      </c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1"/>
      <c r="BE131" s="1"/>
      <c r="BF131" s="1"/>
      <c r="BG131" s="1"/>
    </row>
    <row r="132" spans="1:59" ht="9.75" customHeight="1">
      <c r="A132" s="1"/>
      <c r="B132" s="1"/>
      <c r="C132" s="1"/>
      <c r="D132" s="1"/>
      <c r="E132" s="1"/>
      <c r="F132" s="1"/>
      <c r="G132" s="1"/>
      <c r="H132" s="1"/>
      <c r="I132" s="22" t="s">
        <v>65</v>
      </c>
      <c r="J132" s="22"/>
      <c r="K132" s="22"/>
      <c r="L132" s="22"/>
      <c r="M132" s="22"/>
      <c r="N132" s="22"/>
      <c r="O132" s="22"/>
      <c r="P132" s="22"/>
      <c r="Q132" s="1"/>
      <c r="R132" s="1"/>
      <c r="S132" s="1"/>
      <c r="T132" s="1"/>
      <c r="U132" s="1"/>
      <c r="V132" s="1"/>
      <c r="W132" s="1"/>
      <c r="X132" s="1"/>
      <c r="Y132" s="22" t="s">
        <v>76</v>
      </c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1"/>
      <c r="AK132" s="1"/>
      <c r="AL132" s="1"/>
      <c r="AM132" s="1"/>
      <c r="AN132" s="1"/>
      <c r="AO132" s="1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1"/>
      <c r="BE132" s="1"/>
      <c r="BF132" s="1"/>
      <c r="BG132" s="1"/>
    </row>
    <row r="133" spans="1:59" ht="0.75" customHeight="1">
      <c r="A133" s="1"/>
      <c r="B133" s="1"/>
      <c r="C133" s="1"/>
      <c r="D133" s="1"/>
      <c r="E133" s="1"/>
      <c r="F133" s="1"/>
      <c r="G133" s="1"/>
      <c r="H133" s="1"/>
      <c r="I133" s="22"/>
      <c r="J133" s="22"/>
      <c r="K133" s="22"/>
      <c r="L133" s="22"/>
      <c r="M133" s="22"/>
      <c r="N133" s="22"/>
      <c r="O133" s="22"/>
      <c r="P133" s="22"/>
      <c r="Q133" s="1"/>
      <c r="R133" s="1"/>
      <c r="S133" s="1"/>
      <c r="T133" s="1"/>
      <c r="U133" s="1"/>
      <c r="V133" s="1"/>
      <c r="W133" s="1"/>
      <c r="X133" s="1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1"/>
      <c r="AK133" s="1"/>
      <c r="AL133" s="1"/>
      <c r="AM133" s="1"/>
      <c r="AN133" s="1"/>
      <c r="AO133" s="1"/>
      <c r="AP133" s="22" t="s">
        <v>88</v>
      </c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1"/>
      <c r="BE133" s="1"/>
      <c r="BF133" s="1"/>
      <c r="BG133" s="1"/>
    </row>
    <row r="134" spans="1:59" ht="9.75" customHeight="1">
      <c r="A134" s="1"/>
      <c r="B134" s="1"/>
      <c r="C134" s="1"/>
      <c r="D134" s="1"/>
      <c r="E134" s="1"/>
      <c r="F134" s="1"/>
      <c r="G134" s="1"/>
      <c r="H134" s="1"/>
      <c r="I134" s="22"/>
      <c r="J134" s="22"/>
      <c r="K134" s="22"/>
      <c r="L134" s="22"/>
      <c r="M134" s="22"/>
      <c r="N134" s="22"/>
      <c r="O134" s="22"/>
      <c r="P134" s="22"/>
      <c r="Q134" s="1"/>
      <c r="R134" s="1"/>
      <c r="S134" s="1"/>
      <c r="T134" s="1"/>
      <c r="U134" s="1"/>
      <c r="V134" s="1"/>
      <c r="W134" s="1"/>
      <c r="X134" s="1"/>
      <c r="Y134" s="22" t="s">
        <v>77</v>
      </c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1"/>
      <c r="AK134" s="1"/>
      <c r="AL134" s="1"/>
      <c r="AM134" s="1"/>
      <c r="AN134" s="1"/>
      <c r="AO134" s="1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1"/>
      <c r="BE134" s="1"/>
      <c r="BF134" s="1"/>
      <c r="BG134" s="1"/>
    </row>
    <row r="135" spans="1:59" ht="1.5" customHeight="1">
      <c r="A135" s="1"/>
      <c r="B135" s="1"/>
      <c r="C135" s="1"/>
      <c r="D135" s="1"/>
      <c r="E135" s="1"/>
      <c r="F135" s="1"/>
      <c r="G135" s="1"/>
      <c r="H135" s="1"/>
      <c r="I135" s="22" t="s">
        <v>66</v>
      </c>
      <c r="J135" s="22"/>
      <c r="K135" s="22"/>
      <c r="L135" s="22"/>
      <c r="M135" s="22"/>
      <c r="N135" s="22"/>
      <c r="O135" s="22"/>
      <c r="P135" s="22"/>
      <c r="Q135" s="1"/>
      <c r="R135" s="1"/>
      <c r="S135" s="1"/>
      <c r="T135" s="1"/>
      <c r="U135" s="1"/>
      <c r="V135" s="1"/>
      <c r="W135" s="1"/>
      <c r="X135" s="1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1"/>
      <c r="AK135" s="1"/>
      <c r="AL135" s="1"/>
      <c r="AM135" s="1"/>
      <c r="AN135" s="1"/>
      <c r="AO135" s="1"/>
      <c r="AP135" s="22" t="s">
        <v>89</v>
      </c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1"/>
      <c r="BE135" s="1"/>
      <c r="BF135" s="1"/>
      <c r="BG135" s="1"/>
    </row>
    <row r="136" spans="1:59" ht="12.75">
      <c r="A136" s="1"/>
      <c r="B136" s="1"/>
      <c r="C136" s="1"/>
      <c r="D136" s="1"/>
      <c r="E136" s="1"/>
      <c r="F136" s="1"/>
      <c r="G136" s="1"/>
      <c r="H136" s="1"/>
      <c r="I136" s="22"/>
      <c r="J136" s="22"/>
      <c r="K136" s="22"/>
      <c r="L136" s="22"/>
      <c r="M136" s="22"/>
      <c r="N136" s="22"/>
      <c r="O136" s="22"/>
      <c r="P136" s="22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1"/>
      <c r="BE136" s="1"/>
      <c r="BF136" s="1"/>
      <c r="BG136" s="1"/>
    </row>
    <row r="137" spans="1:59" ht="29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1.25" customHeight="1">
      <c r="A138" s="1"/>
      <c r="B138" s="32" t="s">
        <v>54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4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0.5" customHeight="1">
      <c r="A140" s="1"/>
      <c r="B140" s="32" t="s">
        <v>55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1.25" customHeight="1">
      <c r="A141" s="1"/>
      <c r="B141" s="33" t="s">
        <v>56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20.2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1.2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0.5" customHeight="1">
      <c r="A144" s="10"/>
      <c r="B144" s="10"/>
      <c r="C144" s="10"/>
      <c r="D144" s="10"/>
      <c r="E144" s="10"/>
      <c r="F144" s="10"/>
      <c r="G144" s="10"/>
      <c r="H144" s="11"/>
      <c r="I144" s="11"/>
      <c r="J144" s="38" t="s">
        <v>67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59" ht="4.5" customHeight="1">
      <c r="A145" s="10"/>
      <c r="B145" s="10"/>
      <c r="C145" s="10"/>
      <c r="D145" s="10"/>
      <c r="E145" s="10"/>
      <c r="F145" s="10"/>
      <c r="G145" s="10"/>
      <c r="H145" s="11"/>
      <c r="I145" s="11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</row>
    <row r="146" spans="1:59" ht="6" customHeight="1">
      <c r="A146" s="10"/>
      <c r="B146" s="10"/>
      <c r="C146" s="10"/>
      <c r="D146" s="10"/>
      <c r="E146" s="10"/>
      <c r="F146" s="10"/>
      <c r="G146" s="10"/>
      <c r="H146" s="11"/>
      <c r="I146" s="11"/>
      <c r="J146" s="32" t="s">
        <v>68</v>
      </c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</row>
    <row r="147" spans="1:59" ht="4.5" customHeight="1">
      <c r="A147" s="10"/>
      <c r="B147" s="10"/>
      <c r="C147" s="10"/>
      <c r="D147" s="10"/>
      <c r="E147" s="10"/>
      <c r="F147" s="10"/>
      <c r="G147" s="10"/>
      <c r="H147" s="11"/>
      <c r="I147" s="11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</row>
    <row r="148" spans="1:59" ht="6.75" customHeight="1">
      <c r="A148" s="10"/>
      <c r="B148" s="10"/>
      <c r="C148" s="10"/>
      <c r="D148" s="10"/>
      <c r="E148" s="10"/>
      <c r="F148" s="10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</row>
    <row r="149" spans="1:59" ht="10.5" customHeight="1">
      <c r="A149" s="10"/>
      <c r="B149" s="10"/>
      <c r="C149" s="10"/>
      <c r="D149" s="10"/>
      <c r="E149" s="10"/>
      <c r="F149" s="10"/>
      <c r="G149" s="10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43" t="s">
        <v>101</v>
      </c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1:59" ht="11.25" customHeight="1">
      <c r="A150" s="10"/>
      <c r="B150" s="10"/>
      <c r="C150" s="10"/>
      <c r="D150" s="10"/>
      <c r="E150" s="10"/>
      <c r="F150" s="10"/>
      <c r="G150" s="1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</row>
    <row r="151" spans="1:59" ht="3" customHeight="1">
      <c r="A151" s="10"/>
      <c r="B151" s="10"/>
      <c r="C151" s="10"/>
      <c r="D151" s="10"/>
      <c r="E151" s="10"/>
      <c r="F151" s="10"/>
      <c r="G151" s="10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ht="3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1:59" ht="1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1:59" ht="2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59" ht="17.25" customHeight="1">
      <c r="A155" s="13" t="s">
        <v>0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4.25" customHeight="1">
      <c r="A156" s="14" t="s">
        <v>1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"/>
      <c r="N156" s="1"/>
      <c r="O156" s="42">
        <v>2022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1"/>
      <c r="AC156" s="1"/>
      <c r="AD156" s="1"/>
      <c r="AE156" s="1"/>
      <c r="AF156" s="42">
        <v>14</v>
      </c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5" customHeight="1">
      <c r="A158" s="23" t="s">
        <v>38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5"/>
      <c r="R158" s="23" t="s">
        <v>73</v>
      </c>
      <c r="S158" s="24"/>
      <c r="T158" s="24"/>
      <c r="U158" s="24"/>
      <c r="V158" s="24"/>
      <c r="W158" s="24"/>
      <c r="X158" s="24"/>
      <c r="Y158" s="25"/>
      <c r="Z158" s="23" t="s">
        <v>73</v>
      </c>
      <c r="AA158" s="24"/>
      <c r="AB158" s="24"/>
      <c r="AC158" s="24"/>
      <c r="AD158" s="25"/>
      <c r="AE158" s="23" t="s">
        <v>83</v>
      </c>
      <c r="AF158" s="24"/>
      <c r="AG158" s="24"/>
      <c r="AH158" s="24"/>
      <c r="AI158" s="24"/>
      <c r="AJ158" s="24"/>
      <c r="AK158" s="24"/>
      <c r="AL158" s="25"/>
      <c r="AM158" s="23" t="s">
        <v>83</v>
      </c>
      <c r="AN158" s="24"/>
      <c r="AO158" s="24"/>
      <c r="AP158" s="24"/>
      <c r="AQ158" s="24"/>
      <c r="AR158" s="24"/>
      <c r="AS158" s="24"/>
      <c r="AT158" s="25"/>
      <c r="AU158" s="23" t="s">
        <v>83</v>
      </c>
      <c r="AV158" s="24"/>
      <c r="AW158" s="24"/>
      <c r="AX158" s="24"/>
      <c r="AY158" s="24"/>
      <c r="AZ158" s="24"/>
      <c r="BA158" s="24"/>
      <c r="BB158" s="25"/>
      <c r="BC158" s="23" t="s">
        <v>98</v>
      </c>
      <c r="BD158" s="24"/>
      <c r="BE158" s="24"/>
      <c r="BF158" s="24"/>
      <c r="BG158" s="25"/>
    </row>
    <row r="159" spans="1:59" ht="14.25" customHeight="1">
      <c r="A159" s="26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8"/>
      <c r="R159" s="26" t="s">
        <v>72</v>
      </c>
      <c r="S159" s="27"/>
      <c r="T159" s="27"/>
      <c r="U159" s="27"/>
      <c r="V159" s="27"/>
      <c r="W159" s="27"/>
      <c r="X159" s="27"/>
      <c r="Y159" s="28"/>
      <c r="Z159" s="26" t="s">
        <v>79</v>
      </c>
      <c r="AA159" s="27"/>
      <c r="AB159" s="27"/>
      <c r="AC159" s="27"/>
      <c r="AD159" s="28"/>
      <c r="AE159" s="26" t="s">
        <v>84</v>
      </c>
      <c r="AF159" s="27"/>
      <c r="AG159" s="27"/>
      <c r="AH159" s="27"/>
      <c r="AI159" s="27"/>
      <c r="AJ159" s="27"/>
      <c r="AK159" s="27"/>
      <c r="AL159" s="28"/>
      <c r="AM159" s="26" t="s">
        <v>93</v>
      </c>
      <c r="AN159" s="27"/>
      <c r="AO159" s="27"/>
      <c r="AP159" s="27"/>
      <c r="AQ159" s="27"/>
      <c r="AR159" s="27"/>
      <c r="AS159" s="27"/>
      <c r="AT159" s="28"/>
      <c r="AU159" s="26" t="s">
        <v>96</v>
      </c>
      <c r="AV159" s="27"/>
      <c r="AW159" s="27"/>
      <c r="AX159" s="27"/>
      <c r="AY159" s="27"/>
      <c r="AZ159" s="27"/>
      <c r="BA159" s="27"/>
      <c r="BB159" s="28"/>
      <c r="BC159" s="26" t="s">
        <v>73</v>
      </c>
      <c r="BD159" s="27"/>
      <c r="BE159" s="27"/>
      <c r="BF159" s="27"/>
      <c r="BG159" s="28"/>
    </row>
    <row r="160" spans="1:59" ht="14.25" customHeight="1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1"/>
      <c r="R160" s="39" t="s">
        <v>74</v>
      </c>
      <c r="S160" s="40"/>
      <c r="T160" s="40"/>
      <c r="U160" s="40"/>
      <c r="V160" s="40"/>
      <c r="W160" s="40"/>
      <c r="X160" s="40"/>
      <c r="Y160" s="41"/>
      <c r="Z160" s="39" t="s">
        <v>80</v>
      </c>
      <c r="AA160" s="40"/>
      <c r="AB160" s="40"/>
      <c r="AC160" s="40"/>
      <c r="AD160" s="41"/>
      <c r="AE160" s="39" t="s">
        <v>85</v>
      </c>
      <c r="AF160" s="40"/>
      <c r="AG160" s="40"/>
      <c r="AH160" s="40"/>
      <c r="AI160" s="40"/>
      <c r="AJ160" s="40"/>
      <c r="AK160" s="40"/>
      <c r="AL160" s="41"/>
      <c r="AM160" s="39" t="s">
        <v>94</v>
      </c>
      <c r="AN160" s="40"/>
      <c r="AO160" s="40"/>
      <c r="AP160" s="40"/>
      <c r="AQ160" s="40"/>
      <c r="AR160" s="40"/>
      <c r="AS160" s="40"/>
      <c r="AT160" s="41"/>
      <c r="AU160" s="39" t="s">
        <v>97</v>
      </c>
      <c r="AV160" s="40"/>
      <c r="AW160" s="40"/>
      <c r="AX160" s="40"/>
      <c r="AY160" s="40"/>
      <c r="AZ160" s="40"/>
      <c r="BA160" s="40"/>
      <c r="BB160" s="41"/>
      <c r="BC160" s="39" t="s">
        <v>100</v>
      </c>
      <c r="BD160" s="40"/>
      <c r="BE160" s="40"/>
      <c r="BF160" s="40"/>
      <c r="BG160" s="41"/>
    </row>
    <row r="161" spans="1:59" ht="5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1.25" customHeight="1">
      <c r="A162" s="15" t="s">
        <v>39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20">
        <f>R164+R167+R170</f>
        <v>326085521.6</v>
      </c>
      <c r="S162" s="20"/>
      <c r="T162" s="20"/>
      <c r="U162" s="20"/>
      <c r="V162" s="20"/>
      <c r="W162" s="20"/>
      <c r="X162" s="20"/>
      <c r="Y162" s="20"/>
      <c r="Z162" s="20">
        <f>Z164+Z167+Z170</f>
        <v>424488979.39</v>
      </c>
      <c r="AA162" s="20"/>
      <c r="AB162" s="20"/>
      <c r="AC162" s="20"/>
      <c r="AD162" s="20"/>
      <c r="AE162" s="20">
        <f>AE165+AE168+AE171</f>
        <v>395201807.53</v>
      </c>
      <c r="AF162" s="20"/>
      <c r="AG162" s="20"/>
      <c r="AH162" s="20"/>
      <c r="AI162" s="20"/>
      <c r="AJ162" s="20"/>
      <c r="AK162" s="20"/>
      <c r="AL162" s="20"/>
      <c r="AM162" s="20">
        <f>AM164+AM167+AM170</f>
        <v>372217697.23</v>
      </c>
      <c r="AN162" s="20"/>
      <c r="AO162" s="20"/>
      <c r="AP162" s="20"/>
      <c r="AQ162" s="20"/>
      <c r="AR162" s="20"/>
      <c r="AS162" s="20"/>
      <c r="AT162" s="20"/>
      <c r="AU162" s="20">
        <f>AU164+AU167+AU170</f>
        <v>354996944.16999996</v>
      </c>
      <c r="AV162" s="20"/>
      <c r="AW162" s="20"/>
      <c r="AX162" s="20"/>
      <c r="AY162" s="20"/>
      <c r="AZ162" s="20"/>
      <c r="BA162" s="20"/>
      <c r="BB162" s="20"/>
      <c r="BC162" s="20">
        <f>BC164+BC167+BC170</f>
        <v>29287171.86000001</v>
      </c>
      <c r="BD162" s="20"/>
      <c r="BE162" s="20"/>
      <c r="BF162" s="20"/>
      <c r="BG162" s="20"/>
    </row>
    <row r="163" spans="1:59" ht="0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20"/>
      <c r="AF163" s="20"/>
      <c r="AG163" s="20"/>
      <c r="AH163" s="20"/>
      <c r="AI163" s="20"/>
      <c r="AJ163" s="20"/>
      <c r="AK163" s="20"/>
      <c r="AL163" s="20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0.75" customHeight="1">
      <c r="A164" s="16" t="s">
        <v>40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21">
        <v>108522222.65</v>
      </c>
      <c r="S164" s="21"/>
      <c r="T164" s="21"/>
      <c r="U164" s="21"/>
      <c r="V164" s="21"/>
      <c r="W164" s="21"/>
      <c r="X164" s="21"/>
      <c r="Y164" s="21"/>
      <c r="Z164" s="21">
        <v>128052676.32</v>
      </c>
      <c r="AA164" s="21"/>
      <c r="AB164" s="21"/>
      <c r="AC164" s="21"/>
      <c r="AD164" s="21"/>
      <c r="AE164" s="1"/>
      <c r="AF164" s="1"/>
      <c r="AG164" s="1"/>
      <c r="AH164" s="1"/>
      <c r="AI164" s="1"/>
      <c r="AJ164" s="1"/>
      <c r="AK164" s="1"/>
      <c r="AL164" s="1"/>
      <c r="AM164" s="21">
        <v>126823289.19</v>
      </c>
      <c r="AN164" s="21"/>
      <c r="AO164" s="21"/>
      <c r="AP164" s="21"/>
      <c r="AQ164" s="21"/>
      <c r="AR164" s="21"/>
      <c r="AS164" s="21"/>
      <c r="AT164" s="21"/>
      <c r="AU164" s="21">
        <v>114507985.1</v>
      </c>
      <c r="AV164" s="21"/>
      <c r="AW164" s="21"/>
      <c r="AX164" s="21"/>
      <c r="AY164" s="21"/>
      <c r="AZ164" s="21"/>
      <c r="BA164" s="21"/>
      <c r="BB164" s="21"/>
      <c r="BC164" s="21">
        <f>Z164-AE165</f>
        <v>1135674.4399999976</v>
      </c>
      <c r="BD164" s="21"/>
      <c r="BE164" s="21"/>
      <c r="BF164" s="21"/>
      <c r="BG164" s="21"/>
    </row>
    <row r="165" spans="1:59" s="6" customFormat="1" ht="10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>
        <v>126917001.88</v>
      </c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</row>
    <row r="166" spans="1:59" s="6" customFormat="1" ht="0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21"/>
      <c r="AF166" s="21"/>
      <c r="AG166" s="21"/>
      <c r="AH166" s="21"/>
      <c r="AI166" s="21"/>
      <c r="AJ166" s="21"/>
      <c r="AK166" s="21"/>
      <c r="AL166" s="2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s="6" customFormat="1" ht="0.75" customHeight="1">
      <c r="A167" s="16" t="s">
        <v>41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21">
        <v>3313600</v>
      </c>
      <c r="S167" s="21"/>
      <c r="T167" s="21"/>
      <c r="U167" s="21"/>
      <c r="V167" s="21"/>
      <c r="W167" s="21"/>
      <c r="X167" s="21"/>
      <c r="Y167" s="21"/>
      <c r="Z167" s="21">
        <v>4315142.28</v>
      </c>
      <c r="AA167" s="21"/>
      <c r="AB167" s="21"/>
      <c r="AC167" s="21"/>
      <c r="AD167" s="21"/>
      <c r="AE167" s="1"/>
      <c r="AF167" s="1"/>
      <c r="AG167" s="1"/>
      <c r="AH167" s="1"/>
      <c r="AI167" s="1"/>
      <c r="AJ167" s="1"/>
      <c r="AK167" s="1"/>
      <c r="AL167" s="1"/>
      <c r="AM167" s="21">
        <v>4074970.47</v>
      </c>
      <c r="AN167" s="21"/>
      <c r="AO167" s="21"/>
      <c r="AP167" s="21"/>
      <c r="AQ167" s="21"/>
      <c r="AR167" s="21"/>
      <c r="AS167" s="21"/>
      <c r="AT167" s="21"/>
      <c r="AU167" s="21">
        <v>4074970.47</v>
      </c>
      <c r="AV167" s="21"/>
      <c r="AW167" s="21"/>
      <c r="AX167" s="21"/>
      <c r="AY167" s="21"/>
      <c r="AZ167" s="21"/>
      <c r="BA167" s="21"/>
      <c r="BB167" s="21"/>
      <c r="BC167" s="21">
        <f>Z167-AE168</f>
        <v>240171.81000000006</v>
      </c>
      <c r="BD167" s="21"/>
      <c r="BE167" s="21"/>
      <c r="BF167" s="21"/>
      <c r="BG167" s="21"/>
    </row>
    <row r="168" spans="1:59" s="6" customFormat="1" ht="10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>
        <v>4074970.47</v>
      </c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</row>
    <row r="169" spans="1:59" s="6" customFormat="1" ht="0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21"/>
      <c r="AF169" s="21"/>
      <c r="AG169" s="21"/>
      <c r="AH169" s="21"/>
      <c r="AI169" s="21"/>
      <c r="AJ169" s="21"/>
      <c r="AK169" s="21"/>
      <c r="AL169" s="2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s="6" customFormat="1" ht="0.75" customHeight="1">
      <c r="A170" s="16" t="s">
        <v>42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21">
        <v>214249698.95</v>
      </c>
      <c r="S170" s="21"/>
      <c r="T170" s="21"/>
      <c r="U170" s="21"/>
      <c r="V170" s="21"/>
      <c r="W170" s="21"/>
      <c r="X170" s="21"/>
      <c r="Y170" s="21"/>
      <c r="Z170" s="21">
        <v>292121160.79</v>
      </c>
      <c r="AA170" s="21"/>
      <c r="AB170" s="21"/>
      <c r="AC170" s="21"/>
      <c r="AD170" s="21"/>
      <c r="AE170" s="1"/>
      <c r="AF170" s="1"/>
      <c r="AG170" s="1"/>
      <c r="AH170" s="1"/>
      <c r="AI170" s="1"/>
      <c r="AJ170" s="1"/>
      <c r="AK170" s="1"/>
      <c r="AL170" s="1"/>
      <c r="AM170" s="21">
        <v>241319437.57</v>
      </c>
      <c r="AN170" s="21"/>
      <c r="AO170" s="21"/>
      <c r="AP170" s="21"/>
      <c r="AQ170" s="21"/>
      <c r="AR170" s="21"/>
      <c r="AS170" s="21"/>
      <c r="AT170" s="21"/>
      <c r="AU170" s="21">
        <v>236413988.6</v>
      </c>
      <c r="AV170" s="21"/>
      <c r="AW170" s="21"/>
      <c r="AX170" s="21"/>
      <c r="AY170" s="21"/>
      <c r="AZ170" s="21"/>
      <c r="BA170" s="21"/>
      <c r="BB170" s="21"/>
      <c r="BC170" s="21">
        <f>Z170-AE171</f>
        <v>27911325.610000014</v>
      </c>
      <c r="BD170" s="21"/>
      <c r="BE170" s="21"/>
      <c r="BF170" s="21"/>
      <c r="BG170" s="21"/>
    </row>
    <row r="171" spans="1:59" s="6" customFormat="1" ht="11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>
        <v>264209835.18</v>
      </c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</row>
    <row r="172" spans="1:59" s="6" customFormat="1" ht="0.75" customHeight="1">
      <c r="A172" s="15" t="s">
        <v>43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20">
        <f>R175+R179</f>
        <v>34128590</v>
      </c>
      <c r="S172" s="20"/>
      <c r="T172" s="20"/>
      <c r="U172" s="20"/>
      <c r="V172" s="20"/>
      <c r="W172" s="20"/>
      <c r="X172" s="20"/>
      <c r="Y172" s="20"/>
      <c r="Z172" s="20">
        <f>Z175+Z179</f>
        <v>28405234.73</v>
      </c>
      <c r="AA172" s="20"/>
      <c r="AB172" s="20"/>
      <c r="AC172" s="20"/>
      <c r="AD172" s="20"/>
      <c r="AE172" s="1"/>
      <c r="AF172" s="1"/>
      <c r="AG172" s="1"/>
      <c r="AH172" s="1"/>
      <c r="AI172" s="1"/>
      <c r="AJ172" s="1"/>
      <c r="AK172" s="1"/>
      <c r="AL172" s="1"/>
      <c r="AM172" s="20">
        <f>AM175+AN179</f>
        <v>15093287.25</v>
      </c>
      <c r="AN172" s="20"/>
      <c r="AO172" s="20"/>
      <c r="AP172" s="20"/>
      <c r="AQ172" s="20"/>
      <c r="AR172" s="20"/>
      <c r="AS172" s="20"/>
      <c r="AT172" s="20"/>
      <c r="AU172" s="20">
        <f>AU175+AU179</f>
        <v>15093287.25</v>
      </c>
      <c r="AV172" s="20"/>
      <c r="AW172" s="20"/>
      <c r="AX172" s="20"/>
      <c r="AY172" s="20"/>
      <c r="AZ172" s="20"/>
      <c r="BA172" s="20"/>
      <c r="BB172" s="20"/>
      <c r="BC172" s="20">
        <f>BC175+BC179</f>
        <v>28405234.73</v>
      </c>
      <c r="BD172" s="20"/>
      <c r="BE172" s="20"/>
      <c r="BF172" s="20"/>
      <c r="BG172" s="20"/>
    </row>
    <row r="173" spans="1:59" s="6" customFormat="1" ht="11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>
        <f>AF175+AG179</f>
        <v>17829190.82</v>
      </c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</row>
    <row r="174" spans="1:59" s="6" customFormat="1" ht="0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20"/>
      <c r="AF174" s="20"/>
      <c r="AG174" s="20"/>
      <c r="AH174" s="20"/>
      <c r="AI174" s="20"/>
      <c r="AJ174" s="20"/>
      <c r="AK174" s="20"/>
      <c r="AL174" s="20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s="6" customFormat="1" ht="0.75" customHeight="1">
      <c r="A175" s="16" t="s">
        <v>44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21">
        <v>34116590</v>
      </c>
      <c r="S175" s="21"/>
      <c r="T175" s="21"/>
      <c r="U175" s="21"/>
      <c r="V175" s="21"/>
      <c r="W175" s="21"/>
      <c r="X175" s="21"/>
      <c r="Y175" s="21"/>
      <c r="Z175" s="21">
        <v>28405234.73</v>
      </c>
      <c r="AA175" s="21"/>
      <c r="AB175" s="21"/>
      <c r="AC175" s="21"/>
      <c r="AD175" s="21"/>
      <c r="AE175" s="1"/>
      <c r="AF175" s="21">
        <v>17829190.82</v>
      </c>
      <c r="AG175" s="21"/>
      <c r="AH175" s="21"/>
      <c r="AI175" s="21"/>
      <c r="AJ175" s="21"/>
      <c r="AK175" s="21"/>
      <c r="AL175" s="21"/>
      <c r="AM175" s="21">
        <v>15093287.25</v>
      </c>
      <c r="AN175" s="21"/>
      <c r="AO175" s="21"/>
      <c r="AP175" s="21"/>
      <c r="AQ175" s="21"/>
      <c r="AR175" s="21"/>
      <c r="AS175" s="21"/>
      <c r="AT175" s="21"/>
      <c r="AU175" s="21">
        <v>15093287.25</v>
      </c>
      <c r="AV175" s="21"/>
      <c r="AW175" s="21"/>
      <c r="AX175" s="21"/>
      <c r="AY175" s="21"/>
      <c r="AZ175" s="21"/>
      <c r="BA175" s="21"/>
      <c r="BB175" s="21"/>
      <c r="BC175" s="21">
        <f>Z175-AE177</f>
        <v>28405234.73</v>
      </c>
      <c r="BD175" s="21"/>
      <c r="BE175" s="21"/>
      <c r="BF175" s="21"/>
      <c r="BG175" s="21"/>
    </row>
    <row r="176" spans="1:59" s="6" customFormat="1" ht="0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</row>
    <row r="177" spans="1:59" s="6" customFormat="1" ht="11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7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</row>
    <row r="178" spans="1:59" s="6" customFormat="1" ht="0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7"/>
      <c r="AF178" s="7"/>
      <c r="AG178" s="7"/>
      <c r="AH178" s="7"/>
      <c r="AI178" s="7"/>
      <c r="AJ178" s="7"/>
      <c r="AK178" s="7"/>
      <c r="AL178" s="7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s="6" customFormat="1" ht="11.25" customHeight="1">
      <c r="A179" s="16" t="s">
        <v>106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5"/>
      <c r="R179" s="21">
        <v>12000</v>
      </c>
      <c r="S179" s="21"/>
      <c r="T179" s="21"/>
      <c r="U179" s="21"/>
      <c r="V179" s="21"/>
      <c r="W179" s="21"/>
      <c r="X179" s="21"/>
      <c r="Y179" s="21"/>
      <c r="Z179" s="21">
        <v>0</v>
      </c>
      <c r="AA179" s="21"/>
      <c r="AB179" s="21"/>
      <c r="AC179" s="21"/>
      <c r="AD179" s="21"/>
      <c r="AE179" s="7"/>
      <c r="AF179" s="7"/>
      <c r="AG179" s="21">
        <v>0</v>
      </c>
      <c r="AH179" s="21"/>
      <c r="AI179" s="21"/>
      <c r="AJ179" s="21"/>
      <c r="AK179" s="21"/>
      <c r="AL179" s="21"/>
      <c r="AM179" s="3"/>
      <c r="AN179" s="21">
        <v>0</v>
      </c>
      <c r="AO179" s="21"/>
      <c r="AP179" s="21"/>
      <c r="AQ179" s="21"/>
      <c r="AR179" s="21"/>
      <c r="AS179" s="21"/>
      <c r="AT179" s="21"/>
      <c r="AU179" s="21">
        <v>0</v>
      </c>
      <c r="AV179" s="21"/>
      <c r="AW179" s="21"/>
      <c r="AX179" s="21"/>
      <c r="AY179" s="21"/>
      <c r="AZ179" s="21"/>
      <c r="BA179" s="21"/>
      <c r="BB179" s="3"/>
      <c r="BC179" s="21">
        <f>Z179-AG179</f>
        <v>0</v>
      </c>
      <c r="BD179" s="21"/>
      <c r="BE179" s="21"/>
      <c r="BF179" s="21"/>
      <c r="BG179" s="21"/>
    </row>
    <row r="180" spans="1:59" s="6" customFormat="1" ht="0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7"/>
      <c r="AF180" s="7"/>
      <c r="AG180" s="7"/>
      <c r="AH180" s="7"/>
      <c r="AI180" s="7"/>
      <c r="AJ180" s="7"/>
      <c r="AK180" s="7"/>
      <c r="AL180" s="7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s="6" customFormat="1" ht="11.25" customHeight="1">
      <c r="A181" s="15" t="s">
        <v>45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20">
        <v>4500000</v>
      </c>
      <c r="S181" s="20"/>
      <c r="T181" s="20"/>
      <c r="U181" s="20"/>
      <c r="V181" s="20"/>
      <c r="W181" s="20"/>
      <c r="X181" s="20"/>
      <c r="Y181" s="20"/>
      <c r="Z181" s="20">
        <v>188763.92</v>
      </c>
      <c r="AA181" s="20"/>
      <c r="AB181" s="20"/>
      <c r="AC181" s="20"/>
      <c r="AD181" s="20"/>
      <c r="AE181" s="1"/>
      <c r="AF181" s="1"/>
      <c r="AG181" s="45">
        <v>0</v>
      </c>
      <c r="AH181" s="45"/>
      <c r="AI181" s="45"/>
      <c r="AJ181" s="45"/>
      <c r="AK181" s="45"/>
      <c r="AL181" s="45"/>
      <c r="AM181" s="20">
        <v>0</v>
      </c>
      <c r="AN181" s="20"/>
      <c r="AO181" s="20"/>
      <c r="AP181" s="20"/>
      <c r="AQ181" s="20"/>
      <c r="AR181" s="20"/>
      <c r="AS181" s="20"/>
      <c r="AT181" s="20"/>
      <c r="AU181" s="20">
        <v>0</v>
      </c>
      <c r="AV181" s="20"/>
      <c r="AW181" s="20"/>
      <c r="AX181" s="20"/>
      <c r="AY181" s="20"/>
      <c r="AZ181" s="20"/>
      <c r="BA181" s="20"/>
      <c r="BB181" s="20"/>
      <c r="BC181" s="20">
        <v>0</v>
      </c>
      <c r="BD181" s="20"/>
      <c r="BE181" s="20"/>
      <c r="BF181" s="20"/>
      <c r="BG181" s="20"/>
    </row>
    <row r="182" spans="1:59" s="6" customFormat="1" ht="0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1"/>
      <c r="AF182" s="1"/>
      <c r="AG182" s="45"/>
      <c r="AH182" s="45"/>
      <c r="AI182" s="45"/>
      <c r="AJ182" s="45"/>
      <c r="AK182" s="45"/>
      <c r="AL182" s="45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1:59" s="6" customFormat="1" ht="0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1"/>
      <c r="AF183" s="1"/>
      <c r="AG183" s="45"/>
      <c r="AH183" s="45"/>
      <c r="AI183" s="45"/>
      <c r="AJ183" s="45"/>
      <c r="AK183" s="45"/>
      <c r="AL183" s="45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1:59" s="6" customFormat="1" ht="0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9">
        <v>0</v>
      </c>
      <c r="AF184" s="9"/>
      <c r="AG184" s="45"/>
      <c r="AH184" s="45"/>
      <c r="AI184" s="45"/>
      <c r="AJ184" s="45"/>
      <c r="AK184" s="45"/>
      <c r="AL184" s="45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</row>
    <row r="185" spans="1:59" s="6" customFormat="1" ht="0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9"/>
      <c r="AF185" s="9"/>
      <c r="AG185" s="9"/>
      <c r="AH185" s="9"/>
      <c r="AI185" s="9"/>
      <c r="AJ185" s="9"/>
      <c r="AK185" s="9"/>
      <c r="AL185" s="9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s="6" customFormat="1" ht="0.75" customHeight="1">
      <c r="A186" s="15" t="s">
        <v>46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20">
        <v>0</v>
      </c>
      <c r="S186" s="20"/>
      <c r="T186" s="20"/>
      <c r="U186" s="20"/>
      <c r="V186" s="20"/>
      <c r="W186" s="20"/>
      <c r="X186" s="20"/>
      <c r="Y186" s="20"/>
      <c r="Z186" s="20">
        <v>0</v>
      </c>
      <c r="AA186" s="20"/>
      <c r="AB186" s="20"/>
      <c r="AC186" s="20"/>
      <c r="AD186" s="20"/>
      <c r="AE186" s="1"/>
      <c r="AF186" s="1"/>
      <c r="AG186" s="1"/>
      <c r="AH186" s="1"/>
      <c r="AI186" s="1"/>
      <c r="AJ186" s="1"/>
      <c r="AK186" s="1"/>
      <c r="AL186" s="1"/>
      <c r="AM186" s="20">
        <v>0</v>
      </c>
      <c r="AN186" s="20"/>
      <c r="AO186" s="20"/>
      <c r="AP186" s="20"/>
      <c r="AQ186" s="20"/>
      <c r="AR186" s="20"/>
      <c r="AS186" s="20"/>
      <c r="AT186" s="20"/>
      <c r="AU186" s="20">
        <v>0</v>
      </c>
      <c r="AV186" s="20"/>
      <c r="AW186" s="20"/>
      <c r="AX186" s="20"/>
      <c r="AY186" s="20"/>
      <c r="AZ186" s="20"/>
      <c r="BA186" s="20"/>
      <c r="BB186" s="20"/>
      <c r="BC186" s="20">
        <v>0</v>
      </c>
      <c r="BD186" s="20"/>
      <c r="BE186" s="20"/>
      <c r="BF186" s="20"/>
      <c r="BG186" s="20"/>
    </row>
    <row r="187" spans="1:59" s="6" customFormat="1" ht="10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>
        <v>0</v>
      </c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</row>
    <row r="188" spans="1:59" s="6" customFormat="1" ht="0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20"/>
      <c r="AF188" s="20"/>
      <c r="AG188" s="20"/>
      <c r="AH188" s="20"/>
      <c r="AI188" s="20"/>
      <c r="AJ188" s="20"/>
      <c r="AK188" s="20"/>
      <c r="AL188" s="20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s="6" customFormat="1" ht="0.75" customHeight="1">
      <c r="A189" s="15" t="s">
        <v>47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20">
        <f>R162+R172+R181+R186</f>
        <v>364714111.6</v>
      </c>
      <c r="S189" s="20"/>
      <c r="T189" s="20"/>
      <c r="U189" s="20"/>
      <c r="V189" s="20"/>
      <c r="W189" s="20"/>
      <c r="X189" s="20"/>
      <c r="Y189" s="20"/>
      <c r="Z189" s="20">
        <f>Z162+Z172+Z181+Z186</f>
        <v>453082978.04</v>
      </c>
      <c r="AA189" s="20"/>
      <c r="AB189" s="20"/>
      <c r="AC189" s="20"/>
      <c r="AD189" s="20"/>
      <c r="AE189" s="1"/>
      <c r="AF189" s="1"/>
      <c r="AG189" s="1"/>
      <c r="AH189" s="1"/>
      <c r="AI189" s="1"/>
      <c r="AJ189" s="1"/>
      <c r="AK189" s="1"/>
      <c r="AL189" s="1"/>
      <c r="AM189" s="20">
        <f>AM162+AM172+AM181+AM186</f>
        <v>387310984.48</v>
      </c>
      <c r="AN189" s="20"/>
      <c r="AO189" s="20"/>
      <c r="AP189" s="20"/>
      <c r="AQ189" s="20"/>
      <c r="AR189" s="20"/>
      <c r="AS189" s="20"/>
      <c r="AT189" s="20"/>
      <c r="AU189" s="20">
        <f>AU162+AU172+AU181+AU186</f>
        <v>370090231.41999996</v>
      </c>
      <c r="AV189" s="20"/>
      <c r="AW189" s="20"/>
      <c r="AX189" s="20"/>
      <c r="AY189" s="20"/>
      <c r="AZ189" s="20"/>
      <c r="BA189" s="20"/>
      <c r="BB189" s="20"/>
      <c r="BC189" s="20">
        <f>BC162+BC172+BC181+BC186</f>
        <v>57692406.59000001</v>
      </c>
      <c r="BD189" s="20"/>
      <c r="BE189" s="20"/>
      <c r="BF189" s="20"/>
      <c r="BG189" s="20"/>
    </row>
    <row r="190" spans="1:59" s="6" customFormat="1" ht="11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>
        <f>AE162+AE173+AE187+AG181</f>
        <v>413030998.34999996</v>
      </c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</row>
    <row r="191" spans="1:59" s="6" customFormat="1" ht="0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20"/>
      <c r="AF191" s="20"/>
      <c r="AG191" s="20"/>
      <c r="AH191" s="20"/>
      <c r="AI191" s="20"/>
      <c r="AJ191" s="20"/>
      <c r="AK191" s="20"/>
      <c r="AL191" s="20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s="6" customFormat="1" ht="11.25" customHeight="1">
      <c r="A192" s="15" t="s">
        <v>48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20">
        <f>R194</f>
        <v>5448888.4</v>
      </c>
      <c r="S192" s="20"/>
      <c r="T192" s="20"/>
      <c r="U192" s="20"/>
      <c r="V192" s="20"/>
      <c r="W192" s="20"/>
      <c r="X192" s="20"/>
      <c r="Y192" s="20"/>
      <c r="Z192" s="20">
        <f>Z194</f>
        <v>4881556.04</v>
      </c>
      <c r="AA192" s="20"/>
      <c r="AB192" s="20"/>
      <c r="AC192" s="20"/>
      <c r="AD192" s="20"/>
      <c r="AE192" s="20">
        <f>AE195</f>
        <v>4721011.78</v>
      </c>
      <c r="AF192" s="20"/>
      <c r="AG192" s="20"/>
      <c r="AH192" s="20"/>
      <c r="AI192" s="20"/>
      <c r="AJ192" s="20"/>
      <c r="AK192" s="20"/>
      <c r="AL192" s="20"/>
      <c r="AM192" s="20">
        <f>AM194</f>
        <v>4721011.78</v>
      </c>
      <c r="AN192" s="20"/>
      <c r="AO192" s="20"/>
      <c r="AP192" s="20"/>
      <c r="AQ192" s="20"/>
      <c r="AR192" s="20"/>
      <c r="AS192" s="20"/>
      <c r="AT192" s="20"/>
      <c r="AU192" s="20">
        <f>AU194</f>
        <v>4721011.78</v>
      </c>
      <c r="AV192" s="20"/>
      <c r="AW192" s="20"/>
      <c r="AX192" s="20"/>
      <c r="AY192" s="20"/>
      <c r="AZ192" s="20"/>
      <c r="BA192" s="20"/>
      <c r="BB192" s="20"/>
      <c r="BC192" s="20">
        <f>BC194</f>
        <v>160544.25999999978</v>
      </c>
      <c r="BD192" s="20"/>
      <c r="BE192" s="20"/>
      <c r="BF192" s="20"/>
      <c r="BG192" s="20"/>
    </row>
    <row r="193" spans="1:59" s="6" customFormat="1" ht="0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20"/>
      <c r="AF193" s="20"/>
      <c r="AG193" s="20"/>
      <c r="AH193" s="20"/>
      <c r="AI193" s="20"/>
      <c r="AJ193" s="20"/>
      <c r="AK193" s="20"/>
      <c r="AL193" s="20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s="6" customFormat="1" ht="0.75" customHeight="1">
      <c r="A194" s="15" t="s">
        <v>49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20">
        <f>R197</f>
        <v>5448888.4</v>
      </c>
      <c r="S194" s="20"/>
      <c r="T194" s="20"/>
      <c r="U194" s="20"/>
      <c r="V194" s="20"/>
      <c r="W194" s="20"/>
      <c r="X194" s="20"/>
      <c r="Y194" s="20"/>
      <c r="Z194" s="20">
        <f>Z197</f>
        <v>4881556.04</v>
      </c>
      <c r="AA194" s="20"/>
      <c r="AB194" s="20"/>
      <c r="AC194" s="20"/>
      <c r="AD194" s="20"/>
      <c r="AE194" s="1"/>
      <c r="AF194" s="1"/>
      <c r="AG194" s="1"/>
      <c r="AH194" s="1"/>
      <c r="AI194" s="1"/>
      <c r="AJ194" s="1"/>
      <c r="AK194" s="1"/>
      <c r="AL194" s="1"/>
      <c r="AM194" s="20">
        <f>AM197</f>
        <v>4721011.78</v>
      </c>
      <c r="AN194" s="20"/>
      <c r="AO194" s="20"/>
      <c r="AP194" s="20"/>
      <c r="AQ194" s="20"/>
      <c r="AR194" s="20"/>
      <c r="AS194" s="20"/>
      <c r="AT194" s="20"/>
      <c r="AU194" s="20">
        <f>AU197</f>
        <v>4721011.78</v>
      </c>
      <c r="AV194" s="20"/>
      <c r="AW194" s="20"/>
      <c r="AX194" s="20"/>
      <c r="AY194" s="20"/>
      <c r="AZ194" s="20"/>
      <c r="BA194" s="20"/>
      <c r="BB194" s="20"/>
      <c r="BC194" s="20">
        <f>BC197</f>
        <v>160544.25999999978</v>
      </c>
      <c r="BD194" s="20"/>
      <c r="BE194" s="20"/>
      <c r="BF194" s="20"/>
      <c r="BG194" s="20"/>
    </row>
    <row r="195" spans="1:59" s="6" customFormat="1" ht="10.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>
        <f>AE198</f>
        <v>4721011.78</v>
      </c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</row>
    <row r="196" spans="1:59" s="6" customFormat="1" ht="0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20"/>
      <c r="AF196" s="20"/>
      <c r="AG196" s="20"/>
      <c r="AH196" s="20"/>
      <c r="AI196" s="20"/>
      <c r="AJ196" s="20"/>
      <c r="AK196" s="20"/>
      <c r="AL196" s="20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s="6" customFormat="1" ht="0.75" customHeight="1">
      <c r="A197" s="16" t="s">
        <v>50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21">
        <v>5448888.4</v>
      </c>
      <c r="S197" s="21"/>
      <c r="T197" s="21"/>
      <c r="U197" s="21"/>
      <c r="V197" s="21"/>
      <c r="W197" s="21"/>
      <c r="X197" s="21"/>
      <c r="Y197" s="21"/>
      <c r="Z197" s="21">
        <v>4881556.04</v>
      </c>
      <c r="AA197" s="21"/>
      <c r="AB197" s="21"/>
      <c r="AC197" s="21"/>
      <c r="AD197" s="21"/>
      <c r="AE197" s="1"/>
      <c r="AF197" s="1"/>
      <c r="AG197" s="1"/>
      <c r="AH197" s="1"/>
      <c r="AI197" s="1"/>
      <c r="AJ197" s="1"/>
      <c r="AK197" s="1"/>
      <c r="AL197" s="1"/>
      <c r="AM197" s="21">
        <v>4721011.78</v>
      </c>
      <c r="AN197" s="21"/>
      <c r="AO197" s="21"/>
      <c r="AP197" s="21"/>
      <c r="AQ197" s="21"/>
      <c r="AR197" s="21"/>
      <c r="AS197" s="21"/>
      <c r="AT197" s="21"/>
      <c r="AU197" s="21">
        <v>4721011.78</v>
      </c>
      <c r="AV197" s="21"/>
      <c r="AW197" s="21"/>
      <c r="AX197" s="21"/>
      <c r="AY197" s="21"/>
      <c r="AZ197" s="21"/>
      <c r="BA197" s="21"/>
      <c r="BB197" s="21"/>
      <c r="BC197" s="21">
        <f>Z197-AE198</f>
        <v>160544.25999999978</v>
      </c>
      <c r="BD197" s="21"/>
      <c r="BE197" s="21"/>
      <c r="BF197" s="21"/>
      <c r="BG197" s="21"/>
    </row>
    <row r="198" spans="1:59" s="6" customFormat="1" ht="10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>
        <v>4721011.78</v>
      </c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</row>
    <row r="199" spans="1:59" s="6" customFormat="1" ht="0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21"/>
      <c r="AF199" s="21"/>
      <c r="AG199" s="21"/>
      <c r="AH199" s="21"/>
      <c r="AI199" s="21"/>
      <c r="AJ199" s="21"/>
      <c r="AK199" s="21"/>
      <c r="AL199" s="2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s="6" customFormat="1" ht="0.75" customHeight="1">
      <c r="A200" s="15" t="s">
        <v>51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20">
        <f>R189+R192</f>
        <v>370163000</v>
      </c>
      <c r="S200" s="20"/>
      <c r="T200" s="20"/>
      <c r="U200" s="20"/>
      <c r="V200" s="20"/>
      <c r="W200" s="20"/>
      <c r="X200" s="20"/>
      <c r="Y200" s="20"/>
      <c r="Z200" s="20">
        <f>Z189+Z192</f>
        <v>457964534.08000004</v>
      </c>
      <c r="AA200" s="20"/>
      <c r="AB200" s="20"/>
      <c r="AC200" s="20"/>
      <c r="AD200" s="20"/>
      <c r="AE200" s="1"/>
      <c r="AF200" s="1"/>
      <c r="AG200" s="1"/>
      <c r="AH200" s="1"/>
      <c r="AI200" s="1"/>
      <c r="AJ200" s="1"/>
      <c r="AK200" s="1"/>
      <c r="AL200" s="1"/>
      <c r="AM200" s="20">
        <f>AM189+AM192</f>
        <v>392031996.26</v>
      </c>
      <c r="AN200" s="20"/>
      <c r="AO200" s="20"/>
      <c r="AP200" s="20"/>
      <c r="AQ200" s="20"/>
      <c r="AR200" s="20"/>
      <c r="AS200" s="20"/>
      <c r="AT200" s="20"/>
      <c r="AU200" s="20">
        <f>AU189+AU192</f>
        <v>374811243.1999999</v>
      </c>
      <c r="AV200" s="20"/>
      <c r="AW200" s="20"/>
      <c r="AX200" s="20"/>
      <c r="AY200" s="20"/>
      <c r="AZ200" s="20"/>
      <c r="BA200" s="20"/>
      <c r="BB200" s="20"/>
      <c r="BC200" s="20">
        <f>BC189+BC192</f>
        <v>57852950.85000001</v>
      </c>
      <c r="BD200" s="20"/>
      <c r="BE200" s="20"/>
      <c r="BF200" s="20"/>
      <c r="BG200" s="20"/>
    </row>
    <row r="201" spans="1:59" s="6" customFormat="1" ht="11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>
        <f>AE190+AE192</f>
        <v>417752010.12999994</v>
      </c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</row>
    <row r="202" spans="1:59" s="6" customFormat="1" ht="0.75" customHeight="1">
      <c r="A202" s="15" t="s">
        <v>52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20">
        <f>IF(R200&lt;R120,R120-R200,"-")</f>
        <v>2796000</v>
      </c>
      <c r="S202" s="20"/>
      <c r="T202" s="20"/>
      <c r="U202" s="20"/>
      <c r="V202" s="20"/>
      <c r="W202" s="20"/>
      <c r="X202" s="20"/>
      <c r="Y202" s="20"/>
      <c r="Z202" s="20" t="str">
        <f>IF(Z200&lt;AC114,AC114-Z200,"-")</f>
        <v>-</v>
      </c>
      <c r="AA202" s="20"/>
      <c r="AB202" s="20"/>
      <c r="AC202" s="20"/>
      <c r="AD202" s="20"/>
      <c r="AE202" s="1"/>
      <c r="AF202" s="1"/>
      <c r="AG202" s="1"/>
      <c r="AH202" s="1"/>
      <c r="AI202" s="1"/>
      <c r="AJ202" s="1"/>
      <c r="AK202" s="1"/>
      <c r="AL202" s="1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</row>
    <row r="203" spans="1:59" ht="11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>
        <f>IF(AE201&lt;AM119,AM119-AE201,"-")</f>
        <v>12481527.540000081</v>
      </c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</row>
    <row r="204" spans="1:59" ht="0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20"/>
      <c r="AF204" s="20"/>
      <c r="AG204" s="20"/>
      <c r="AH204" s="20"/>
      <c r="AI204" s="20"/>
      <c r="AJ204" s="20"/>
      <c r="AK204" s="20"/>
      <c r="AL204" s="20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0.75" customHeight="1">
      <c r="A205" s="15" t="s">
        <v>53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20">
        <f>R200+R202</f>
        <v>372959000</v>
      </c>
      <c r="S205" s="20"/>
      <c r="T205" s="20"/>
      <c r="U205" s="20"/>
      <c r="V205" s="20"/>
      <c r="W205" s="20"/>
      <c r="X205" s="20"/>
      <c r="Y205" s="20"/>
      <c r="Z205" s="20">
        <f>Z200</f>
        <v>457964534.08000004</v>
      </c>
      <c r="AA205" s="20"/>
      <c r="AB205" s="20"/>
      <c r="AC205" s="20"/>
      <c r="AD205" s="20"/>
      <c r="AE205" s="1"/>
      <c r="AF205" s="1"/>
      <c r="AG205" s="1"/>
      <c r="AH205" s="1"/>
      <c r="AI205" s="1"/>
      <c r="AJ205" s="1"/>
      <c r="AK205" s="1"/>
      <c r="AL205" s="1"/>
      <c r="AM205" s="20">
        <f>AM200+AM202</f>
        <v>392031996.26</v>
      </c>
      <c r="AN205" s="20"/>
      <c r="AO205" s="20"/>
      <c r="AP205" s="20"/>
      <c r="AQ205" s="20"/>
      <c r="AR205" s="20"/>
      <c r="AS205" s="20"/>
      <c r="AT205" s="20"/>
      <c r="AU205" s="20">
        <f>AU200+AU202</f>
        <v>374811243.1999999</v>
      </c>
      <c r="AV205" s="20"/>
      <c r="AW205" s="20"/>
      <c r="AX205" s="20"/>
      <c r="AY205" s="20"/>
      <c r="AZ205" s="20"/>
      <c r="BA205" s="20"/>
      <c r="BB205" s="20"/>
      <c r="BC205" s="20">
        <f>BC200+BC202</f>
        <v>57852950.85000001</v>
      </c>
      <c r="BD205" s="20"/>
      <c r="BE205" s="20"/>
      <c r="BF205" s="20"/>
      <c r="BG205" s="20"/>
    </row>
    <row r="206" spans="1:59" ht="10.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>
        <f>AE201+AE203</f>
        <v>430233537.67</v>
      </c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</row>
    <row r="207" spans="1:59" ht="0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20"/>
      <c r="AF207" s="20"/>
      <c r="AG207" s="20"/>
      <c r="AH207" s="20"/>
      <c r="AI207" s="20"/>
      <c r="AJ207" s="20"/>
      <c r="AK207" s="20"/>
      <c r="AL207" s="20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0.5" customHeight="1">
      <c r="A208" s="1"/>
      <c r="B208" s="1"/>
      <c r="C208" s="1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1"/>
      <c r="BF208" s="1"/>
      <c r="BG208" s="1"/>
    </row>
    <row r="209" spans="1:59" ht="2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0.5" customHeight="1">
      <c r="A210" s="1"/>
      <c r="B210" s="1"/>
      <c r="C210" s="1"/>
      <c r="D210" s="22" t="s">
        <v>102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1"/>
      <c r="BF210" s="1"/>
      <c r="BG210" s="1"/>
    </row>
    <row r="211" spans="1:59" ht="93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0.5" customHeight="1">
      <c r="A212" s="1"/>
      <c r="B212" s="1"/>
      <c r="C212" s="1"/>
      <c r="D212" s="1"/>
      <c r="E212" s="1"/>
      <c r="F212" s="1"/>
      <c r="G212" s="22" t="s">
        <v>64</v>
      </c>
      <c r="H212" s="22"/>
      <c r="I212" s="22"/>
      <c r="J212" s="22"/>
      <c r="K212" s="22"/>
      <c r="L212" s="22"/>
      <c r="M212" s="22"/>
      <c r="N212" s="22"/>
      <c r="O212" s="22"/>
      <c r="P212" s="1"/>
      <c r="Q212" s="1"/>
      <c r="R212" s="1"/>
      <c r="S212" s="1"/>
      <c r="T212" s="1"/>
      <c r="U212" s="1"/>
      <c r="V212" s="22" t="s">
        <v>75</v>
      </c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1"/>
      <c r="AI212" s="1"/>
      <c r="AJ212" s="1"/>
      <c r="AK212" s="1"/>
      <c r="AL212" s="1"/>
      <c r="AM212" s="1"/>
      <c r="AN212" s="22" t="s">
        <v>87</v>
      </c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1"/>
      <c r="BB212" s="1"/>
      <c r="BC212" s="1"/>
      <c r="BD212" s="1"/>
      <c r="BE212" s="1"/>
      <c r="BF212" s="1"/>
      <c r="BG212" s="1"/>
    </row>
    <row r="213" spans="1:59" ht="9.75" customHeight="1">
      <c r="A213" s="1"/>
      <c r="B213" s="1"/>
      <c r="C213" s="1"/>
      <c r="D213" s="1"/>
      <c r="E213" s="1"/>
      <c r="F213" s="1"/>
      <c r="G213" s="22" t="s">
        <v>65</v>
      </c>
      <c r="H213" s="22"/>
      <c r="I213" s="22"/>
      <c r="J213" s="22"/>
      <c r="K213" s="22"/>
      <c r="L213" s="22"/>
      <c r="M213" s="22"/>
      <c r="N213" s="22"/>
      <c r="O213" s="22"/>
      <c r="P213" s="1"/>
      <c r="Q213" s="1"/>
      <c r="R213" s="1"/>
      <c r="S213" s="1"/>
      <c r="T213" s="1"/>
      <c r="U213" s="1"/>
      <c r="V213" s="22" t="s">
        <v>76</v>
      </c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1"/>
      <c r="AI213" s="1"/>
      <c r="AJ213" s="1"/>
      <c r="AK213" s="1"/>
      <c r="AL213" s="1"/>
      <c r="AM213" s="1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1"/>
      <c r="BB213" s="1"/>
      <c r="BC213" s="1"/>
      <c r="BD213" s="1"/>
      <c r="BE213" s="1"/>
      <c r="BF213" s="1"/>
      <c r="BG213" s="1"/>
    </row>
    <row r="214" spans="1:59" ht="1.5" customHeight="1">
      <c r="A214" s="1"/>
      <c r="B214" s="1"/>
      <c r="C214" s="1"/>
      <c r="D214" s="1"/>
      <c r="E214" s="1"/>
      <c r="F214" s="1"/>
      <c r="G214" s="22"/>
      <c r="H214" s="22"/>
      <c r="I214" s="22"/>
      <c r="J214" s="22"/>
      <c r="K214" s="22"/>
      <c r="L214" s="22"/>
      <c r="M214" s="22"/>
      <c r="N214" s="22"/>
      <c r="O214" s="22"/>
      <c r="P214" s="1"/>
      <c r="Q214" s="1"/>
      <c r="R214" s="1"/>
      <c r="S214" s="1"/>
      <c r="T214" s="1"/>
      <c r="U214" s="1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1"/>
      <c r="AI214" s="1"/>
      <c r="AJ214" s="1"/>
      <c r="AK214" s="1"/>
      <c r="AL214" s="1"/>
      <c r="AM214" s="1"/>
      <c r="AN214" s="22" t="s">
        <v>88</v>
      </c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1"/>
      <c r="BB214" s="1"/>
      <c r="BC214" s="1"/>
      <c r="BD214" s="1"/>
      <c r="BE214" s="1"/>
      <c r="BF214" s="1"/>
      <c r="BG214" s="1"/>
    </row>
    <row r="215" spans="1:59" ht="9" customHeight="1">
      <c r="A215" s="1"/>
      <c r="B215" s="1"/>
      <c r="C215" s="1"/>
      <c r="D215" s="1"/>
      <c r="E215" s="1"/>
      <c r="F215" s="1"/>
      <c r="G215" s="22"/>
      <c r="H215" s="22"/>
      <c r="I215" s="22"/>
      <c r="J215" s="22"/>
      <c r="K215" s="22"/>
      <c r="L215" s="22"/>
      <c r="M215" s="22"/>
      <c r="N215" s="22"/>
      <c r="O215" s="22"/>
      <c r="P215" s="1"/>
      <c r="Q215" s="1"/>
      <c r="R215" s="1"/>
      <c r="S215" s="1"/>
      <c r="T215" s="1"/>
      <c r="U215" s="1"/>
      <c r="V215" s="22" t="s">
        <v>77</v>
      </c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1"/>
      <c r="AI215" s="1"/>
      <c r="AJ215" s="1"/>
      <c r="AK215" s="1"/>
      <c r="AL215" s="1"/>
      <c r="AM215" s="1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1"/>
      <c r="BB215" s="1"/>
      <c r="BC215" s="1"/>
      <c r="BD215" s="1"/>
      <c r="BE215" s="1"/>
      <c r="BF215" s="1"/>
      <c r="BG215" s="1"/>
    </row>
    <row r="216" spans="1:59" ht="1.5" customHeight="1">
      <c r="A216" s="1"/>
      <c r="B216" s="1"/>
      <c r="C216" s="1"/>
      <c r="D216" s="1"/>
      <c r="E216" s="1"/>
      <c r="F216" s="1"/>
      <c r="G216" s="22" t="s">
        <v>66</v>
      </c>
      <c r="H216" s="22"/>
      <c r="I216" s="22"/>
      <c r="J216" s="22"/>
      <c r="K216" s="22"/>
      <c r="L216" s="22"/>
      <c r="M216" s="22"/>
      <c r="N216" s="22"/>
      <c r="O216" s="22"/>
      <c r="P216" s="1"/>
      <c r="Q216" s="1"/>
      <c r="R216" s="1"/>
      <c r="S216" s="1"/>
      <c r="T216" s="1"/>
      <c r="U216" s="1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1"/>
      <c r="AI216" s="1"/>
      <c r="AJ216" s="1"/>
      <c r="AK216" s="1"/>
      <c r="AL216" s="1"/>
      <c r="AM216" s="1"/>
      <c r="AN216" s="22" t="s">
        <v>89</v>
      </c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1"/>
      <c r="BB216" s="1"/>
      <c r="BC216" s="1"/>
      <c r="BD216" s="1"/>
      <c r="BE216" s="1"/>
      <c r="BF216" s="1"/>
      <c r="BG216" s="1"/>
    </row>
    <row r="217" spans="1:59" ht="9" customHeight="1">
      <c r="A217" s="1"/>
      <c r="B217" s="1"/>
      <c r="C217" s="1"/>
      <c r="D217" s="1"/>
      <c r="E217" s="1"/>
      <c r="F217" s="1"/>
      <c r="G217" s="22"/>
      <c r="H217" s="22"/>
      <c r="I217" s="22"/>
      <c r="J217" s="22"/>
      <c r="K217" s="22"/>
      <c r="L217" s="22"/>
      <c r="M217" s="22"/>
      <c r="N217" s="22"/>
      <c r="O217" s="2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1"/>
      <c r="BB217" s="1"/>
      <c r="BC217" s="1"/>
      <c r="BD217" s="1"/>
      <c r="BE217" s="1"/>
      <c r="BF217" s="1"/>
      <c r="BG217" s="1"/>
    </row>
    <row r="218" spans="1:59" ht="331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1.25" customHeight="1">
      <c r="A219" s="32" t="s">
        <v>54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4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0.5" customHeight="1">
      <c r="A221" s="32" t="s">
        <v>55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1.25" customHeight="1">
      <c r="A222" s="33" t="s">
        <v>56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26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0.5" customHeight="1">
      <c r="A224" s="10"/>
      <c r="B224" s="10"/>
      <c r="C224" s="10"/>
      <c r="D224" s="10"/>
      <c r="E224" s="10"/>
      <c r="F224" s="10"/>
      <c r="G224" s="10"/>
      <c r="H224" s="11"/>
      <c r="I224" s="11"/>
      <c r="J224" s="38" t="s">
        <v>67</v>
      </c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1:59" ht="4.5" customHeight="1">
      <c r="A225" s="10"/>
      <c r="B225" s="10"/>
      <c r="C225" s="10"/>
      <c r="D225" s="10"/>
      <c r="E225" s="10"/>
      <c r="F225" s="10"/>
      <c r="G225" s="10"/>
      <c r="H225" s="11"/>
      <c r="I225" s="11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</row>
    <row r="226" spans="1:59" ht="6" customHeight="1">
      <c r="A226" s="10"/>
      <c r="B226" s="10"/>
      <c r="C226" s="10"/>
      <c r="D226" s="10"/>
      <c r="E226" s="10"/>
      <c r="F226" s="10"/>
      <c r="G226" s="10"/>
      <c r="H226" s="11"/>
      <c r="I226" s="11"/>
      <c r="J226" s="32" t="s">
        <v>68</v>
      </c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</row>
    <row r="227" spans="1:59" ht="4.5" customHeight="1">
      <c r="A227" s="10"/>
      <c r="B227" s="10"/>
      <c r="C227" s="10"/>
      <c r="D227" s="10"/>
      <c r="E227" s="10"/>
      <c r="F227" s="10"/>
      <c r="G227" s="10"/>
      <c r="H227" s="11"/>
      <c r="I227" s="11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</row>
    <row r="228" spans="1:59" ht="6.75" customHeight="1">
      <c r="A228" s="10"/>
      <c r="B228" s="10"/>
      <c r="C228" s="10"/>
      <c r="D228" s="10"/>
      <c r="E228" s="10"/>
      <c r="F228" s="10"/>
      <c r="G228" s="10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</row>
    <row r="229" spans="1:59" ht="10.5" customHeight="1">
      <c r="A229" s="10"/>
      <c r="B229" s="10"/>
      <c r="C229" s="10"/>
      <c r="D229" s="10"/>
      <c r="E229" s="10"/>
      <c r="F229" s="10"/>
      <c r="G229" s="10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43" t="s">
        <v>107</v>
      </c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1:59" ht="11.25" customHeight="1">
      <c r="A230" s="10"/>
      <c r="B230" s="10"/>
      <c r="C230" s="10"/>
      <c r="D230" s="10"/>
      <c r="E230" s="10"/>
      <c r="F230" s="10"/>
      <c r="G230" s="10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</row>
    <row r="231" spans="1:59" ht="3" customHeight="1">
      <c r="A231" s="10"/>
      <c r="B231" s="10"/>
      <c r="C231" s="10"/>
      <c r="D231" s="10"/>
      <c r="E231" s="10"/>
      <c r="F231" s="10"/>
      <c r="G231" s="10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1:59" ht="3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</row>
    <row r="233" spans="1:59" ht="1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1:59" ht="2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1:59" ht="17.25" customHeight="1">
      <c r="A235" s="13" t="s">
        <v>0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4.25" customHeight="1">
      <c r="A236" s="14" t="s">
        <v>1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"/>
      <c r="N236" s="1"/>
      <c r="O236" s="42">
        <v>2022</v>
      </c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1"/>
      <c r="AC236" s="1"/>
      <c r="AD236" s="1"/>
      <c r="AE236" s="1"/>
      <c r="AF236" s="42">
        <v>14</v>
      </c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26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5" customHeight="1">
      <c r="A238" s="34" t="s">
        <v>57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</row>
    <row r="239" spans="1:59" ht="14.25" customHeight="1">
      <c r="A239" s="34" t="s">
        <v>58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 t="s">
        <v>69</v>
      </c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5" t="s">
        <v>82</v>
      </c>
      <c r="AE239" s="35"/>
      <c r="AF239" s="35"/>
      <c r="AG239" s="35"/>
      <c r="AH239" s="35"/>
      <c r="AI239" s="35"/>
      <c r="AJ239" s="35"/>
      <c r="AK239" s="35" t="s">
        <v>86</v>
      </c>
      <c r="AL239" s="35"/>
      <c r="AM239" s="35"/>
      <c r="AN239" s="35"/>
      <c r="AO239" s="35"/>
      <c r="AP239" s="35"/>
      <c r="AQ239" s="35"/>
      <c r="AR239" s="35"/>
      <c r="AS239" s="35"/>
      <c r="AT239" s="35" t="s">
        <v>95</v>
      </c>
      <c r="AU239" s="35"/>
      <c r="AV239" s="35"/>
      <c r="AW239" s="35"/>
      <c r="AX239" s="35"/>
      <c r="AY239" s="35"/>
      <c r="AZ239" s="35" t="s">
        <v>98</v>
      </c>
      <c r="BA239" s="35"/>
      <c r="BB239" s="35"/>
      <c r="BC239" s="35"/>
      <c r="BD239" s="35"/>
      <c r="BE239" s="35"/>
      <c r="BF239" s="35"/>
      <c r="BG239" s="35"/>
    </row>
    <row r="240" spans="1:59" ht="36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 t="s">
        <v>70</v>
      </c>
      <c r="O240" s="34"/>
      <c r="P240" s="34"/>
      <c r="Q240" s="34"/>
      <c r="R240" s="34"/>
      <c r="S240" s="34"/>
      <c r="T240" s="34"/>
      <c r="U240" s="34"/>
      <c r="V240" s="34"/>
      <c r="W240" s="34"/>
      <c r="X240" s="34" t="s">
        <v>78</v>
      </c>
      <c r="Y240" s="34"/>
      <c r="Z240" s="34"/>
      <c r="AA240" s="34"/>
      <c r="AB240" s="34"/>
      <c r="AC240" s="34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</row>
    <row r="241" spans="1:59" ht="2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2" customHeight="1">
      <c r="A242" s="15" t="s">
        <v>39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20">
        <f>N244+N246+N248</f>
        <v>11626113.610000001</v>
      </c>
      <c r="O242" s="20"/>
      <c r="P242" s="20"/>
      <c r="Q242" s="20"/>
      <c r="R242" s="20"/>
      <c r="S242" s="20"/>
      <c r="T242" s="20"/>
      <c r="U242" s="20"/>
      <c r="V242" s="20"/>
      <c r="W242" s="20"/>
      <c r="X242" s="20">
        <f>X244+X246+X248</f>
        <v>22984110.3</v>
      </c>
      <c r="Y242" s="20"/>
      <c r="Z242" s="20"/>
      <c r="AA242" s="20"/>
      <c r="AB242" s="20"/>
      <c r="AC242" s="20"/>
      <c r="AD242" s="20">
        <f>AD244+AD246+AD248</f>
        <v>6492825.51</v>
      </c>
      <c r="AE242" s="20"/>
      <c r="AF242" s="20"/>
      <c r="AG242" s="20"/>
      <c r="AH242" s="20"/>
      <c r="AI242" s="20"/>
      <c r="AJ242" s="20"/>
      <c r="AK242" s="20">
        <f>AK244+AK246+AK248</f>
        <v>6492825.51</v>
      </c>
      <c r="AL242" s="20"/>
      <c r="AM242" s="20"/>
      <c r="AN242" s="20"/>
      <c r="AO242" s="20"/>
      <c r="AP242" s="20"/>
      <c r="AQ242" s="20"/>
      <c r="AR242" s="20"/>
      <c r="AS242" s="20"/>
      <c r="AT242" s="20">
        <f>AT244+AT246+AT248</f>
        <v>4901728.1</v>
      </c>
      <c r="AU242" s="20"/>
      <c r="AV242" s="20"/>
      <c r="AW242" s="20"/>
      <c r="AX242" s="20"/>
      <c r="AY242" s="20"/>
      <c r="AZ242" s="20">
        <f>AZ244+AZ246+AZ248</f>
        <v>23215670.3</v>
      </c>
      <c r="BA242" s="20"/>
      <c r="BB242" s="20"/>
      <c r="BC242" s="20"/>
      <c r="BD242" s="20"/>
      <c r="BE242" s="20"/>
      <c r="BF242" s="20"/>
      <c r="BG242" s="20"/>
    </row>
    <row r="243" spans="1:59" ht="0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1.25" customHeight="1">
      <c r="A244" s="16" t="s">
        <v>59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21">
        <v>12430.47</v>
      </c>
      <c r="O244" s="21"/>
      <c r="P244" s="21"/>
      <c r="Q244" s="21"/>
      <c r="R244" s="21"/>
      <c r="S244" s="21"/>
      <c r="T244" s="21"/>
      <c r="U244" s="21"/>
      <c r="V244" s="21"/>
      <c r="W244" s="21"/>
      <c r="X244" s="21">
        <v>93712.69</v>
      </c>
      <c r="Y244" s="21"/>
      <c r="Z244" s="21"/>
      <c r="AA244" s="21"/>
      <c r="AB244" s="21"/>
      <c r="AC244" s="21"/>
      <c r="AD244" s="21">
        <v>5235.97</v>
      </c>
      <c r="AE244" s="21"/>
      <c r="AF244" s="21"/>
      <c r="AG244" s="21"/>
      <c r="AH244" s="21"/>
      <c r="AI244" s="21"/>
      <c r="AJ244" s="21"/>
      <c r="AK244" s="21">
        <v>5235.97</v>
      </c>
      <c r="AL244" s="21"/>
      <c r="AM244" s="21"/>
      <c r="AN244" s="21"/>
      <c r="AO244" s="21"/>
      <c r="AP244" s="21"/>
      <c r="AQ244" s="21"/>
      <c r="AR244" s="21"/>
      <c r="AS244" s="21"/>
      <c r="AT244" s="21">
        <v>7194.5</v>
      </c>
      <c r="AU244" s="21"/>
      <c r="AV244" s="21"/>
      <c r="AW244" s="21"/>
      <c r="AX244" s="21"/>
      <c r="AY244" s="21"/>
      <c r="AZ244" s="21">
        <f>N244+X244-AK244-AT244</f>
        <v>93712.69</v>
      </c>
      <c r="BA244" s="21"/>
      <c r="BB244" s="21"/>
      <c r="BC244" s="21"/>
      <c r="BD244" s="21"/>
      <c r="BE244" s="21"/>
      <c r="BF244" s="21"/>
      <c r="BG244" s="21"/>
    </row>
    <row r="245" spans="1:59" ht="0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1.25" customHeight="1">
      <c r="A246" s="16" t="s">
        <v>60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21">
        <v>0</v>
      </c>
      <c r="O246" s="21"/>
      <c r="P246" s="21"/>
      <c r="Q246" s="21"/>
      <c r="R246" s="21"/>
      <c r="S246" s="21"/>
      <c r="T246" s="21"/>
      <c r="U246" s="21"/>
      <c r="V246" s="21"/>
      <c r="W246" s="21"/>
      <c r="X246" s="21">
        <v>0</v>
      </c>
      <c r="Y246" s="21"/>
      <c r="Z246" s="21"/>
      <c r="AA246" s="21"/>
      <c r="AB246" s="21"/>
      <c r="AC246" s="21"/>
      <c r="AD246" s="21">
        <v>0</v>
      </c>
      <c r="AE246" s="21"/>
      <c r="AF246" s="21"/>
      <c r="AG246" s="21"/>
      <c r="AH246" s="21"/>
      <c r="AI246" s="21"/>
      <c r="AJ246" s="21"/>
      <c r="AK246" s="21">
        <v>0</v>
      </c>
      <c r="AL246" s="21"/>
      <c r="AM246" s="21"/>
      <c r="AN246" s="21"/>
      <c r="AO246" s="21"/>
      <c r="AP246" s="21"/>
      <c r="AQ246" s="21"/>
      <c r="AR246" s="21"/>
      <c r="AS246" s="21"/>
      <c r="AT246" s="21">
        <v>0</v>
      </c>
      <c r="AU246" s="21"/>
      <c r="AV246" s="21"/>
      <c r="AW246" s="21"/>
      <c r="AX246" s="21"/>
      <c r="AY246" s="21"/>
      <c r="AZ246" s="21">
        <f>N246+X246-AK246-AT246</f>
        <v>0</v>
      </c>
      <c r="BA246" s="21"/>
      <c r="BB246" s="21"/>
      <c r="BC246" s="21"/>
      <c r="BD246" s="21"/>
      <c r="BE246" s="21"/>
      <c r="BF246" s="21"/>
      <c r="BG246" s="21"/>
    </row>
    <row r="247" spans="1:59" ht="0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1.25" customHeight="1">
      <c r="A248" s="16" t="s">
        <v>42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21">
        <v>11613683.14</v>
      </c>
      <c r="O248" s="21"/>
      <c r="P248" s="21"/>
      <c r="Q248" s="21"/>
      <c r="R248" s="21"/>
      <c r="S248" s="21"/>
      <c r="T248" s="21"/>
      <c r="U248" s="21"/>
      <c r="V248" s="21"/>
      <c r="W248" s="21"/>
      <c r="X248" s="21">
        <v>22890397.61</v>
      </c>
      <c r="Y248" s="21"/>
      <c r="Z248" s="21"/>
      <c r="AA248" s="21"/>
      <c r="AB248" s="21"/>
      <c r="AC248" s="21"/>
      <c r="AD248" s="21">
        <v>6487589.54</v>
      </c>
      <c r="AE248" s="21"/>
      <c r="AF248" s="21"/>
      <c r="AG248" s="21"/>
      <c r="AH248" s="21"/>
      <c r="AI248" s="21"/>
      <c r="AJ248" s="21"/>
      <c r="AK248" s="21">
        <v>6487589.54</v>
      </c>
      <c r="AL248" s="21"/>
      <c r="AM248" s="21"/>
      <c r="AN248" s="21"/>
      <c r="AO248" s="21"/>
      <c r="AP248" s="21"/>
      <c r="AQ248" s="21"/>
      <c r="AR248" s="21"/>
      <c r="AS248" s="21"/>
      <c r="AT248" s="21">
        <v>4894533.6</v>
      </c>
      <c r="AU248" s="21"/>
      <c r="AV248" s="21"/>
      <c r="AW248" s="21"/>
      <c r="AX248" s="21"/>
      <c r="AY248" s="21"/>
      <c r="AZ248" s="21">
        <f>N248+X248-AK248-AT248</f>
        <v>23121957.61</v>
      </c>
      <c r="BA248" s="21"/>
      <c r="BB248" s="21"/>
      <c r="BC248" s="21"/>
      <c r="BD248" s="21"/>
      <c r="BE248" s="21"/>
      <c r="BF248" s="21"/>
      <c r="BG248" s="21"/>
    </row>
    <row r="249" spans="1:59" ht="0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2" customHeight="1">
      <c r="A250" s="15" t="s">
        <v>43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20">
        <f>N252</f>
        <v>12494941.83</v>
      </c>
      <c r="O250" s="20"/>
      <c r="P250" s="20"/>
      <c r="Q250" s="20"/>
      <c r="R250" s="20"/>
      <c r="S250" s="20"/>
      <c r="T250" s="20"/>
      <c r="U250" s="20"/>
      <c r="V250" s="20"/>
      <c r="W250" s="20"/>
      <c r="X250" s="20">
        <f>X252</f>
        <v>2735903.57</v>
      </c>
      <c r="Y250" s="20"/>
      <c r="Z250" s="20"/>
      <c r="AA250" s="20"/>
      <c r="AB250" s="20"/>
      <c r="AC250" s="20"/>
      <c r="AD250" s="20">
        <f>AD252</f>
        <v>9201762.78</v>
      </c>
      <c r="AE250" s="20"/>
      <c r="AF250" s="20"/>
      <c r="AG250" s="20"/>
      <c r="AH250" s="20"/>
      <c r="AI250" s="20"/>
      <c r="AJ250" s="20"/>
      <c r="AK250" s="20">
        <f>AK252</f>
        <v>9151497.94</v>
      </c>
      <c r="AL250" s="20"/>
      <c r="AM250" s="20"/>
      <c r="AN250" s="20"/>
      <c r="AO250" s="20"/>
      <c r="AP250" s="20"/>
      <c r="AQ250" s="20"/>
      <c r="AR250" s="20"/>
      <c r="AS250" s="20"/>
      <c r="AT250" s="20">
        <f>AT252</f>
        <v>3282201.83</v>
      </c>
      <c r="AU250" s="20"/>
      <c r="AV250" s="20"/>
      <c r="AW250" s="20"/>
      <c r="AX250" s="20"/>
      <c r="AY250" s="20"/>
      <c r="AZ250" s="20">
        <f>AZ252</f>
        <v>2797145.630000001</v>
      </c>
      <c r="BA250" s="20"/>
      <c r="BB250" s="20"/>
      <c r="BC250" s="20"/>
      <c r="BD250" s="20"/>
      <c r="BE250" s="20"/>
      <c r="BF250" s="20"/>
      <c r="BG250" s="20"/>
    </row>
    <row r="251" spans="1:59" ht="0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1.25" customHeight="1">
      <c r="A252" s="16" t="s">
        <v>44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21">
        <v>12494941.83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>
        <v>2735903.57</v>
      </c>
      <c r="Y252" s="21"/>
      <c r="Z252" s="21"/>
      <c r="AA252" s="21"/>
      <c r="AB252" s="21"/>
      <c r="AC252" s="21"/>
      <c r="AD252" s="21">
        <v>9201762.78</v>
      </c>
      <c r="AE252" s="21"/>
      <c r="AF252" s="21"/>
      <c r="AG252" s="21"/>
      <c r="AH252" s="21"/>
      <c r="AI252" s="21"/>
      <c r="AJ252" s="21"/>
      <c r="AK252" s="21">
        <v>9151497.94</v>
      </c>
      <c r="AL252" s="21"/>
      <c r="AM252" s="21"/>
      <c r="AN252" s="21"/>
      <c r="AO252" s="21"/>
      <c r="AP252" s="21"/>
      <c r="AQ252" s="21"/>
      <c r="AR252" s="21"/>
      <c r="AS252" s="21"/>
      <c r="AT252" s="21">
        <v>3282201.83</v>
      </c>
      <c r="AU252" s="21"/>
      <c r="AV252" s="21"/>
      <c r="AW252" s="21"/>
      <c r="AX252" s="21"/>
      <c r="AY252" s="21"/>
      <c r="AZ252" s="21">
        <f>N252+X252-AK252-AT252</f>
        <v>2797145.630000001</v>
      </c>
      <c r="BA252" s="21"/>
      <c r="BB252" s="21"/>
      <c r="BC252" s="21"/>
      <c r="BD252" s="21"/>
      <c r="BE252" s="21"/>
      <c r="BF252" s="21"/>
      <c r="BG252" s="21"/>
    </row>
    <row r="253" spans="1:59" ht="0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1.25" customHeight="1">
      <c r="A254" s="15" t="s">
        <v>61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0">
        <f>N242+N250</f>
        <v>24121055.44</v>
      </c>
      <c r="O254" s="20"/>
      <c r="P254" s="20"/>
      <c r="Q254" s="20"/>
      <c r="R254" s="20"/>
      <c r="S254" s="20"/>
      <c r="T254" s="20"/>
      <c r="U254" s="20"/>
      <c r="V254" s="20"/>
      <c r="W254" s="20"/>
      <c r="X254" s="20">
        <f>X242+X250</f>
        <v>25720013.87</v>
      </c>
      <c r="Y254" s="20"/>
      <c r="Z254" s="20"/>
      <c r="AA254" s="20"/>
      <c r="AB254" s="20"/>
      <c r="AC254" s="20"/>
      <c r="AD254" s="20">
        <f>AD242+AD250</f>
        <v>15694588.29</v>
      </c>
      <c r="AE254" s="20"/>
      <c r="AF254" s="20"/>
      <c r="AG254" s="20"/>
      <c r="AH254" s="20"/>
      <c r="AI254" s="20"/>
      <c r="AJ254" s="20"/>
      <c r="AK254" s="20">
        <f>AK242+AK250</f>
        <v>15644323.45</v>
      </c>
      <c r="AL254" s="20"/>
      <c r="AM254" s="20"/>
      <c r="AN254" s="20"/>
      <c r="AO254" s="20"/>
      <c r="AP254" s="20"/>
      <c r="AQ254" s="20"/>
      <c r="AR254" s="20"/>
      <c r="AS254" s="20"/>
      <c r="AT254" s="20">
        <f>AT242+AT250</f>
        <v>8183929.93</v>
      </c>
      <c r="AU254" s="20"/>
      <c r="AV254" s="20"/>
      <c r="AW254" s="20"/>
      <c r="AX254" s="20"/>
      <c r="AY254" s="20"/>
      <c r="AZ254" s="20">
        <f>AZ242+AZ250</f>
        <v>26012815.93</v>
      </c>
      <c r="BA254" s="20"/>
      <c r="BB254" s="20"/>
      <c r="BC254" s="20"/>
      <c r="BD254" s="20"/>
      <c r="BE254" s="20"/>
      <c r="BF254" s="20"/>
      <c r="BG254" s="20"/>
    </row>
    <row r="255" spans="1:59" ht="0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0.5" customHeight="1">
      <c r="A256" s="1"/>
      <c r="B256" s="1"/>
      <c r="C256" s="1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1"/>
      <c r="BF256" s="1"/>
      <c r="BG256" s="1"/>
    </row>
    <row r="257" spans="1:59" ht="2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0.5" customHeight="1">
      <c r="A258" s="1"/>
      <c r="B258" s="1"/>
      <c r="C258" s="1"/>
      <c r="D258" s="22" t="s">
        <v>102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1"/>
      <c r="BF258" s="1"/>
      <c r="BG258" s="1"/>
    </row>
    <row r="259" spans="1:59" ht="7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0.5" customHeight="1">
      <c r="A260" s="1"/>
      <c r="B260" s="1"/>
      <c r="C260" s="1"/>
      <c r="D260" s="1"/>
      <c r="E260" s="1"/>
      <c r="F260" s="1"/>
      <c r="G260" s="22" t="s">
        <v>64</v>
      </c>
      <c r="H260" s="22"/>
      <c r="I260" s="22"/>
      <c r="J260" s="22"/>
      <c r="K260" s="22"/>
      <c r="L260" s="22"/>
      <c r="M260" s="22"/>
      <c r="N260" s="22"/>
      <c r="O260" s="22"/>
      <c r="P260" s="1"/>
      <c r="Q260" s="1"/>
      <c r="R260" s="1"/>
      <c r="S260" s="1"/>
      <c r="T260" s="1"/>
      <c r="U260" s="1"/>
      <c r="V260" s="22" t="s">
        <v>75</v>
      </c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1"/>
      <c r="AI260" s="1"/>
      <c r="AJ260" s="1"/>
      <c r="AK260" s="1"/>
      <c r="AL260" s="1"/>
      <c r="AM260" s="1"/>
      <c r="AN260" s="22" t="s">
        <v>87</v>
      </c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1"/>
      <c r="BB260" s="1"/>
      <c r="BC260" s="1"/>
      <c r="BD260" s="1"/>
      <c r="BE260" s="1"/>
      <c r="BF260" s="1"/>
      <c r="BG260" s="1"/>
    </row>
    <row r="261" spans="1:59" ht="9.75" customHeight="1">
      <c r="A261" s="1"/>
      <c r="B261" s="1"/>
      <c r="C261" s="1"/>
      <c r="D261" s="1"/>
      <c r="E261" s="1"/>
      <c r="F261" s="1"/>
      <c r="G261" s="22" t="s">
        <v>65</v>
      </c>
      <c r="H261" s="22"/>
      <c r="I261" s="22"/>
      <c r="J261" s="22"/>
      <c r="K261" s="22"/>
      <c r="L261" s="22"/>
      <c r="M261" s="22"/>
      <c r="N261" s="22"/>
      <c r="O261" s="22"/>
      <c r="P261" s="1"/>
      <c r="Q261" s="1"/>
      <c r="R261" s="1"/>
      <c r="S261" s="1"/>
      <c r="T261" s="1"/>
      <c r="U261" s="1"/>
      <c r="V261" s="22" t="s">
        <v>76</v>
      </c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1"/>
      <c r="AI261" s="1"/>
      <c r="AJ261" s="1"/>
      <c r="AK261" s="1"/>
      <c r="AL261" s="1"/>
      <c r="AM261" s="1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1"/>
      <c r="BB261" s="1"/>
      <c r="BC261" s="1"/>
      <c r="BD261" s="1"/>
      <c r="BE261" s="1"/>
      <c r="BF261" s="1"/>
      <c r="BG261" s="1"/>
    </row>
    <row r="262" spans="1:59" ht="1.5" customHeight="1">
      <c r="A262" s="1"/>
      <c r="B262" s="1"/>
      <c r="C262" s="1"/>
      <c r="D262" s="1"/>
      <c r="E262" s="1"/>
      <c r="F262" s="1"/>
      <c r="G262" s="22"/>
      <c r="H262" s="22"/>
      <c r="I262" s="22"/>
      <c r="J262" s="22"/>
      <c r="K262" s="22"/>
      <c r="L262" s="22"/>
      <c r="M262" s="22"/>
      <c r="N262" s="22"/>
      <c r="O262" s="22"/>
      <c r="P262" s="1"/>
      <c r="Q262" s="1"/>
      <c r="R262" s="1"/>
      <c r="S262" s="1"/>
      <c r="T262" s="1"/>
      <c r="U262" s="1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1"/>
      <c r="AI262" s="1"/>
      <c r="AJ262" s="1"/>
      <c r="AK262" s="1"/>
      <c r="AL262" s="1"/>
      <c r="AM262" s="1"/>
      <c r="AN262" s="22" t="s">
        <v>88</v>
      </c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1"/>
      <c r="BB262" s="1"/>
      <c r="BC262" s="1"/>
      <c r="BD262" s="1"/>
      <c r="BE262" s="1"/>
      <c r="BF262" s="1"/>
      <c r="BG262" s="1"/>
    </row>
    <row r="263" spans="1:59" ht="9" customHeight="1">
      <c r="A263" s="1"/>
      <c r="B263" s="1"/>
      <c r="C263" s="1"/>
      <c r="D263" s="1"/>
      <c r="E263" s="1"/>
      <c r="F263" s="1"/>
      <c r="G263" s="22"/>
      <c r="H263" s="22"/>
      <c r="I263" s="22"/>
      <c r="J263" s="22"/>
      <c r="K263" s="22"/>
      <c r="L263" s="22"/>
      <c r="M263" s="22"/>
      <c r="N263" s="22"/>
      <c r="O263" s="22"/>
      <c r="P263" s="1"/>
      <c r="Q263" s="1"/>
      <c r="R263" s="1"/>
      <c r="S263" s="1"/>
      <c r="T263" s="1"/>
      <c r="U263" s="1"/>
      <c r="V263" s="22" t="s">
        <v>77</v>
      </c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1"/>
      <c r="AI263" s="1"/>
      <c r="AJ263" s="1"/>
      <c r="AK263" s="1"/>
      <c r="AL263" s="1"/>
      <c r="AM263" s="1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1"/>
      <c r="BB263" s="1"/>
      <c r="BC263" s="1"/>
      <c r="BD263" s="1"/>
      <c r="BE263" s="1"/>
      <c r="BF263" s="1"/>
      <c r="BG263" s="1"/>
    </row>
    <row r="264" spans="1:59" ht="1.5" customHeight="1">
      <c r="A264" s="1"/>
      <c r="B264" s="1"/>
      <c r="C264" s="1"/>
      <c r="D264" s="1"/>
      <c r="E264" s="1"/>
      <c r="F264" s="1"/>
      <c r="G264" s="22" t="s">
        <v>66</v>
      </c>
      <c r="H264" s="22"/>
      <c r="I264" s="22"/>
      <c r="J264" s="22"/>
      <c r="K264" s="22"/>
      <c r="L264" s="22"/>
      <c r="M264" s="22"/>
      <c r="N264" s="22"/>
      <c r="O264" s="22"/>
      <c r="P264" s="1"/>
      <c r="Q264" s="1"/>
      <c r="R264" s="1"/>
      <c r="S264" s="1"/>
      <c r="T264" s="1"/>
      <c r="U264" s="1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1"/>
      <c r="AI264" s="1"/>
      <c r="AJ264" s="1"/>
      <c r="AK264" s="1"/>
      <c r="AL264" s="1"/>
      <c r="AM264" s="1"/>
      <c r="AN264" s="22" t="s">
        <v>89</v>
      </c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1"/>
      <c r="BB264" s="1"/>
      <c r="BC264" s="1"/>
      <c r="BD264" s="1"/>
      <c r="BE264" s="1"/>
      <c r="BF264" s="1"/>
      <c r="BG264" s="1"/>
    </row>
    <row r="265" spans="1:59" ht="9" customHeight="1">
      <c r="A265" s="1"/>
      <c r="B265" s="1"/>
      <c r="C265" s="1"/>
      <c r="D265" s="1"/>
      <c r="E265" s="1"/>
      <c r="F265" s="1"/>
      <c r="G265" s="22"/>
      <c r="H265" s="22"/>
      <c r="I265" s="22"/>
      <c r="J265" s="22"/>
      <c r="K265" s="22"/>
      <c r="L265" s="22"/>
      <c r="M265" s="22"/>
      <c r="N265" s="22"/>
      <c r="O265" s="2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1"/>
      <c r="BB265" s="1"/>
      <c r="BC265" s="1"/>
      <c r="BD265" s="1"/>
      <c r="BE265" s="1"/>
      <c r="BF265" s="1"/>
      <c r="BG265" s="1"/>
    </row>
    <row r="266" spans="1:59" ht="22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88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1.25" customHeight="1">
      <c r="A268" s="32" t="s">
        <v>54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4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0.5" customHeight="1">
      <c r="A270" s="32" t="s">
        <v>55</v>
      </c>
      <c r="B270" s="32"/>
      <c r="C270" s="32"/>
      <c r="D270" s="32"/>
      <c r="E270" s="32"/>
      <c r="F270" s="32"/>
      <c r="G270" s="32"/>
      <c r="H270" s="32"/>
      <c r="I270" s="32"/>
      <c r="J270" s="3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1.25" customHeight="1">
      <c r="A271" s="33" t="s">
        <v>56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0.5" customHeight="1">
      <c r="A273" s="10"/>
      <c r="B273" s="10"/>
      <c r="C273" s="10"/>
      <c r="D273" s="10"/>
      <c r="E273" s="10"/>
      <c r="F273" s="10"/>
      <c r="G273" s="10"/>
      <c r="H273" s="11"/>
      <c r="I273" s="11"/>
      <c r="J273" s="38" t="s">
        <v>67</v>
      </c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</row>
    <row r="274" spans="1:59" ht="4.5" customHeight="1">
      <c r="A274" s="10"/>
      <c r="B274" s="10"/>
      <c r="C274" s="10"/>
      <c r="D274" s="10"/>
      <c r="E274" s="10"/>
      <c r="F274" s="10"/>
      <c r="G274" s="10"/>
      <c r="H274" s="11"/>
      <c r="I274" s="11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</row>
    <row r="275" spans="1:59" ht="6" customHeight="1">
      <c r="A275" s="10"/>
      <c r="B275" s="10"/>
      <c r="C275" s="10"/>
      <c r="D275" s="10"/>
      <c r="E275" s="10"/>
      <c r="F275" s="10"/>
      <c r="G275" s="10"/>
      <c r="H275" s="11"/>
      <c r="I275" s="11"/>
      <c r="J275" s="32" t="s">
        <v>68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</row>
    <row r="276" spans="1:59" ht="4.5" customHeight="1">
      <c r="A276" s="10"/>
      <c r="B276" s="10"/>
      <c r="C276" s="10"/>
      <c r="D276" s="10"/>
      <c r="E276" s="10"/>
      <c r="F276" s="10"/>
      <c r="G276" s="10"/>
      <c r="H276" s="11"/>
      <c r="I276" s="11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</row>
    <row r="277" spans="1:59" ht="6.75" customHeight="1">
      <c r="A277" s="10"/>
      <c r="B277" s="10"/>
      <c r="C277" s="10"/>
      <c r="D277" s="10"/>
      <c r="E277" s="10"/>
      <c r="F277" s="10"/>
      <c r="G277" s="10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</row>
    <row r="278" spans="1:59" ht="10.5" customHeight="1">
      <c r="A278" s="10"/>
      <c r="B278" s="10"/>
      <c r="C278" s="10"/>
      <c r="D278" s="10"/>
      <c r="E278" s="10"/>
      <c r="F278" s="10"/>
      <c r="G278" s="10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43" t="s">
        <v>108</v>
      </c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</row>
    <row r="279" spans="1:59" ht="11.25" customHeight="1">
      <c r="A279" s="10"/>
      <c r="B279" s="10"/>
      <c r="C279" s="10"/>
      <c r="D279" s="10"/>
      <c r="E279" s="10"/>
      <c r="F279" s="10"/>
      <c r="G279" s="10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</row>
    <row r="280" spans="1:59" ht="3" customHeight="1">
      <c r="A280" s="10"/>
      <c r="B280" s="10"/>
      <c r="C280" s="10"/>
      <c r="D280" s="10"/>
      <c r="E280" s="10"/>
      <c r="F280" s="10"/>
      <c r="G280" s="10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</row>
    <row r="281" spans="1:59" ht="3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</row>
    <row r="282" spans="1:59" ht="1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</row>
    <row r="283" spans="1:59" ht="2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</row>
    <row r="284" spans="1:59" ht="17.25" customHeight="1">
      <c r="A284" s="13" t="s">
        <v>0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4.25" customHeight="1">
      <c r="A285" s="14" t="s">
        <v>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"/>
      <c r="N285" s="1"/>
      <c r="O285" s="42">
        <v>2022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1"/>
      <c r="AC285" s="1"/>
      <c r="AD285" s="1"/>
      <c r="AE285" s="1"/>
      <c r="AF285" s="42">
        <v>14</v>
      </c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26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4.25" customHeight="1">
      <c r="A287" s="34" t="s">
        <v>62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1"/>
    </row>
    <row r="288" spans="1:59" ht="14.25" customHeight="1">
      <c r="A288" s="36" t="s">
        <v>63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4" t="s">
        <v>69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5" t="s">
        <v>86</v>
      </c>
      <c r="AJ288" s="35"/>
      <c r="AK288" s="35"/>
      <c r="AL288" s="35"/>
      <c r="AM288" s="35"/>
      <c r="AN288" s="35"/>
      <c r="AO288" s="35"/>
      <c r="AP288" s="35"/>
      <c r="AQ288" s="35"/>
      <c r="AR288" s="35" t="s">
        <v>95</v>
      </c>
      <c r="AS288" s="35"/>
      <c r="AT288" s="35"/>
      <c r="AU288" s="35"/>
      <c r="AV288" s="35"/>
      <c r="AW288" s="35"/>
      <c r="AX288" s="35"/>
      <c r="AY288" s="35" t="s">
        <v>98</v>
      </c>
      <c r="AZ288" s="35"/>
      <c r="BA288" s="35"/>
      <c r="BB288" s="35"/>
      <c r="BC288" s="35"/>
      <c r="BD288" s="35"/>
      <c r="BE288" s="35"/>
      <c r="BF288" s="35"/>
      <c r="BG288" s="1"/>
    </row>
    <row r="289" spans="1:59" ht="36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4" t="s">
        <v>70</v>
      </c>
      <c r="U289" s="34"/>
      <c r="V289" s="34"/>
      <c r="W289" s="34"/>
      <c r="X289" s="34"/>
      <c r="Y289" s="34"/>
      <c r="Z289" s="34"/>
      <c r="AA289" s="34" t="s">
        <v>78</v>
      </c>
      <c r="AB289" s="34"/>
      <c r="AC289" s="34"/>
      <c r="AD289" s="34"/>
      <c r="AE289" s="34"/>
      <c r="AF289" s="34"/>
      <c r="AG289" s="34"/>
      <c r="AH289" s="34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1"/>
    </row>
    <row r="290" spans="1:59" ht="2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1.25" customHeight="1">
      <c r="A291" s="15" t="s">
        <v>39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20">
        <f>T293+T294</f>
        <v>20439418.12</v>
      </c>
      <c r="U291" s="20"/>
      <c r="V291" s="20"/>
      <c r="W291" s="20"/>
      <c r="X291" s="20"/>
      <c r="Y291" s="20"/>
      <c r="Z291" s="20"/>
      <c r="AA291" s="20">
        <f>AA293+AA294</f>
        <v>17220753.06</v>
      </c>
      <c r="AB291" s="20"/>
      <c r="AC291" s="20"/>
      <c r="AD291" s="20"/>
      <c r="AE291" s="20"/>
      <c r="AF291" s="20"/>
      <c r="AG291" s="20"/>
      <c r="AH291" s="20"/>
      <c r="AI291" s="20">
        <f>AI293+AI294</f>
        <v>20421179.96</v>
      </c>
      <c r="AJ291" s="20"/>
      <c r="AK291" s="20"/>
      <c r="AL291" s="20"/>
      <c r="AM291" s="20"/>
      <c r="AN291" s="20"/>
      <c r="AO291" s="20"/>
      <c r="AP291" s="20"/>
      <c r="AQ291" s="20"/>
      <c r="AR291" s="20">
        <f>AR293+AR294</f>
        <v>17038.16</v>
      </c>
      <c r="AS291" s="20"/>
      <c r="AT291" s="20"/>
      <c r="AU291" s="20"/>
      <c r="AV291" s="20"/>
      <c r="AW291" s="20"/>
      <c r="AX291" s="20"/>
      <c r="AY291" s="20">
        <f>AY293+AY294</f>
        <v>17221953.06</v>
      </c>
      <c r="AZ291" s="20"/>
      <c r="BA291" s="20"/>
      <c r="BB291" s="20"/>
      <c r="BC291" s="20"/>
      <c r="BD291" s="20"/>
      <c r="BE291" s="20"/>
      <c r="BF291" s="20"/>
      <c r="BG291" s="1"/>
    </row>
    <row r="292" spans="1:59" ht="0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1.25" customHeight="1">
      <c r="A293" s="16" t="s">
        <v>59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21">
        <v>8673490.96</v>
      </c>
      <c r="U293" s="21"/>
      <c r="V293" s="21"/>
      <c r="W293" s="21"/>
      <c r="X293" s="21"/>
      <c r="Y293" s="21"/>
      <c r="Z293" s="21"/>
      <c r="AA293" s="21">
        <v>12315304.09</v>
      </c>
      <c r="AB293" s="21"/>
      <c r="AC293" s="21"/>
      <c r="AD293" s="21"/>
      <c r="AE293" s="21"/>
      <c r="AF293" s="21"/>
      <c r="AG293" s="21"/>
      <c r="AH293" s="21"/>
      <c r="AI293" s="21">
        <v>8673490.96</v>
      </c>
      <c r="AJ293" s="21"/>
      <c r="AK293" s="21"/>
      <c r="AL293" s="21"/>
      <c r="AM293" s="21"/>
      <c r="AN293" s="21"/>
      <c r="AO293" s="21"/>
      <c r="AP293" s="21"/>
      <c r="AQ293" s="21"/>
      <c r="AR293" s="21">
        <v>0</v>
      </c>
      <c r="AS293" s="21"/>
      <c r="AT293" s="21"/>
      <c r="AU293" s="21"/>
      <c r="AV293" s="21"/>
      <c r="AW293" s="21"/>
      <c r="AX293" s="21"/>
      <c r="AY293" s="21">
        <f>T293+AA293-AI293-AR293</f>
        <v>12315304.09</v>
      </c>
      <c r="AZ293" s="21"/>
      <c r="BA293" s="21"/>
      <c r="BB293" s="21"/>
      <c r="BC293" s="21"/>
      <c r="BD293" s="21"/>
      <c r="BE293" s="21"/>
      <c r="BF293" s="21"/>
      <c r="BG293" s="1"/>
    </row>
    <row r="294" spans="1:59" ht="12" customHeight="1">
      <c r="A294" s="16" t="s">
        <v>42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21">
        <v>11765927.16</v>
      </c>
      <c r="U294" s="21"/>
      <c r="V294" s="21"/>
      <c r="W294" s="21"/>
      <c r="X294" s="21"/>
      <c r="Y294" s="21"/>
      <c r="Z294" s="21"/>
      <c r="AA294" s="21">
        <v>4905448.97</v>
      </c>
      <c r="AB294" s="21"/>
      <c r="AC294" s="21"/>
      <c r="AD294" s="21"/>
      <c r="AE294" s="21"/>
      <c r="AF294" s="21"/>
      <c r="AG294" s="21"/>
      <c r="AH294" s="21"/>
      <c r="AI294" s="21">
        <v>11747689</v>
      </c>
      <c r="AJ294" s="21"/>
      <c r="AK294" s="21"/>
      <c r="AL294" s="21"/>
      <c r="AM294" s="21"/>
      <c r="AN294" s="21"/>
      <c r="AO294" s="21"/>
      <c r="AP294" s="21"/>
      <c r="AQ294" s="21"/>
      <c r="AR294" s="21">
        <v>17038.16</v>
      </c>
      <c r="AS294" s="21"/>
      <c r="AT294" s="21"/>
      <c r="AU294" s="21"/>
      <c r="AV294" s="21"/>
      <c r="AW294" s="21"/>
      <c r="AX294" s="21"/>
      <c r="AY294" s="21">
        <f>T294+AA294-AI294-AR294</f>
        <v>4906648.969999999</v>
      </c>
      <c r="AZ294" s="21"/>
      <c r="BA294" s="21"/>
      <c r="BB294" s="21"/>
      <c r="BC294" s="21"/>
      <c r="BD294" s="21"/>
      <c r="BE294" s="21"/>
      <c r="BF294" s="21"/>
      <c r="BG294" s="1"/>
    </row>
    <row r="295" spans="1:59" ht="12" customHeight="1">
      <c r="A295" s="15" t="s">
        <v>43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20">
        <f>T297</f>
        <v>760309.73</v>
      </c>
      <c r="U295" s="20"/>
      <c r="V295" s="20"/>
      <c r="W295" s="20"/>
      <c r="X295" s="20"/>
      <c r="Y295" s="20"/>
      <c r="Z295" s="20"/>
      <c r="AA295" s="20">
        <f>AA297</f>
        <v>0</v>
      </c>
      <c r="AB295" s="20"/>
      <c r="AC295" s="20"/>
      <c r="AD295" s="20"/>
      <c r="AE295" s="20"/>
      <c r="AF295" s="20"/>
      <c r="AG295" s="20"/>
      <c r="AH295" s="20"/>
      <c r="AI295" s="20">
        <f>AI297</f>
        <v>760306.73</v>
      </c>
      <c r="AJ295" s="20"/>
      <c r="AK295" s="20"/>
      <c r="AL295" s="20"/>
      <c r="AM295" s="20"/>
      <c r="AN295" s="20"/>
      <c r="AO295" s="20"/>
      <c r="AP295" s="20"/>
      <c r="AQ295" s="20"/>
      <c r="AR295" s="20">
        <f>AR297</f>
        <v>3</v>
      </c>
      <c r="AS295" s="20"/>
      <c r="AT295" s="20"/>
      <c r="AU295" s="20"/>
      <c r="AV295" s="20"/>
      <c r="AW295" s="20"/>
      <c r="AX295" s="20"/>
      <c r="AY295" s="20">
        <f>AY297</f>
        <v>0</v>
      </c>
      <c r="AZ295" s="20"/>
      <c r="BA295" s="20"/>
      <c r="BB295" s="20"/>
      <c r="BC295" s="20"/>
      <c r="BD295" s="20"/>
      <c r="BE295" s="20"/>
      <c r="BF295" s="20"/>
      <c r="BG295" s="1"/>
    </row>
    <row r="296" spans="1:59" ht="0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1.25" customHeight="1">
      <c r="A297" s="16" t="s">
        <v>44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21">
        <v>760309.73</v>
      </c>
      <c r="U297" s="21"/>
      <c r="V297" s="21"/>
      <c r="W297" s="21"/>
      <c r="X297" s="21"/>
      <c r="Y297" s="21"/>
      <c r="Z297" s="21"/>
      <c r="AA297" s="21">
        <v>0</v>
      </c>
      <c r="AB297" s="21"/>
      <c r="AC297" s="21"/>
      <c r="AD297" s="21"/>
      <c r="AE297" s="21"/>
      <c r="AF297" s="21"/>
      <c r="AG297" s="21"/>
      <c r="AH297" s="21"/>
      <c r="AI297" s="21">
        <v>760306.73</v>
      </c>
      <c r="AJ297" s="21"/>
      <c r="AK297" s="21"/>
      <c r="AL297" s="21"/>
      <c r="AM297" s="21"/>
      <c r="AN297" s="21"/>
      <c r="AO297" s="21"/>
      <c r="AP297" s="21"/>
      <c r="AQ297" s="21"/>
      <c r="AR297" s="21">
        <v>3</v>
      </c>
      <c r="AS297" s="21"/>
      <c r="AT297" s="21"/>
      <c r="AU297" s="21"/>
      <c r="AV297" s="21"/>
      <c r="AW297" s="21"/>
      <c r="AX297" s="21"/>
      <c r="AY297" s="21">
        <f>T297+AA297-AI297-AR297</f>
        <v>0</v>
      </c>
      <c r="AZ297" s="21"/>
      <c r="BA297" s="21"/>
      <c r="BB297" s="21"/>
      <c r="BC297" s="21"/>
      <c r="BD297" s="21"/>
      <c r="BE297" s="21"/>
      <c r="BF297" s="21"/>
      <c r="BG297" s="1"/>
    </row>
    <row r="298" spans="1:59" ht="0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ht="11.25" customHeight="1">
      <c r="A299" s="15" t="s">
        <v>61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20">
        <f>T291+T295</f>
        <v>21199727.85</v>
      </c>
      <c r="U299" s="20"/>
      <c r="V299" s="20"/>
      <c r="W299" s="20"/>
      <c r="X299" s="20"/>
      <c r="Y299" s="20"/>
      <c r="Z299" s="20"/>
      <c r="AA299" s="20">
        <f>AA291+AA295</f>
        <v>17220753.06</v>
      </c>
      <c r="AB299" s="20"/>
      <c r="AC299" s="20"/>
      <c r="AD299" s="20"/>
      <c r="AE299" s="20"/>
      <c r="AF299" s="20"/>
      <c r="AG299" s="20"/>
      <c r="AH299" s="20"/>
      <c r="AI299" s="20">
        <f>AI291+AI295</f>
        <v>21181486.69</v>
      </c>
      <c r="AJ299" s="20"/>
      <c r="AK299" s="20"/>
      <c r="AL299" s="20"/>
      <c r="AM299" s="20"/>
      <c r="AN299" s="20"/>
      <c r="AO299" s="20"/>
      <c r="AP299" s="20"/>
      <c r="AQ299" s="20"/>
      <c r="AR299" s="20">
        <f>AR291+AR295</f>
        <v>17041.16</v>
      </c>
      <c r="AS299" s="20"/>
      <c r="AT299" s="20"/>
      <c r="AU299" s="20"/>
      <c r="AV299" s="20"/>
      <c r="AW299" s="20"/>
      <c r="AX299" s="20"/>
      <c r="AY299" s="20">
        <f>AY291+AY295</f>
        <v>17221953.06</v>
      </c>
      <c r="AZ299" s="20"/>
      <c r="BA299" s="20"/>
      <c r="BB299" s="20"/>
      <c r="BC299" s="20"/>
      <c r="BD299" s="20"/>
      <c r="BE299" s="20"/>
      <c r="BF299" s="20"/>
      <c r="BG299" s="1"/>
    </row>
    <row r="300" spans="1:59" ht="0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ht="10.5" customHeight="1">
      <c r="A301" s="1"/>
      <c r="B301" s="1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1"/>
      <c r="BC301" s="1"/>
      <c r="BD301" s="1"/>
      <c r="BE301" s="1"/>
      <c r="BF301" s="1"/>
      <c r="BG301" s="1"/>
    </row>
    <row r="302" spans="1:59" ht="2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ht="10.5" customHeight="1">
      <c r="A303" s="1"/>
      <c r="B303" s="1"/>
      <c r="C303" s="22" t="s">
        <v>102</v>
      </c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1"/>
      <c r="BC303" s="1"/>
      <c r="BD303" s="1"/>
      <c r="BE303" s="1"/>
      <c r="BF303" s="1"/>
      <c r="BG303" s="1"/>
    </row>
    <row r="304" spans="1:59" ht="33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0.5" customHeight="1">
      <c r="A305" s="1"/>
      <c r="B305" s="1"/>
      <c r="C305" s="1"/>
      <c r="D305" s="1"/>
      <c r="E305" s="22" t="s">
        <v>64</v>
      </c>
      <c r="F305" s="22"/>
      <c r="G305" s="22"/>
      <c r="H305" s="22"/>
      <c r="I305" s="22"/>
      <c r="J305" s="22"/>
      <c r="K305" s="22"/>
      <c r="L305" s="22"/>
      <c r="M305" s="22"/>
      <c r="N305" s="1"/>
      <c r="O305" s="1"/>
      <c r="P305" s="1"/>
      <c r="Q305" s="1"/>
      <c r="R305" s="1"/>
      <c r="S305" s="22" t="s">
        <v>75</v>
      </c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"/>
      <c r="AH305" s="1"/>
      <c r="AI305" s="1"/>
      <c r="AJ305" s="1"/>
      <c r="AK305" s="1"/>
      <c r="AL305" s="22" t="s">
        <v>87</v>
      </c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9.75" customHeight="1">
      <c r="A306" s="1"/>
      <c r="B306" s="1"/>
      <c r="C306" s="1"/>
      <c r="D306" s="1"/>
      <c r="E306" s="22" t="s">
        <v>65</v>
      </c>
      <c r="F306" s="22"/>
      <c r="G306" s="22"/>
      <c r="H306" s="22"/>
      <c r="I306" s="22"/>
      <c r="J306" s="22"/>
      <c r="K306" s="22"/>
      <c r="L306" s="22"/>
      <c r="M306" s="22"/>
      <c r="N306" s="1"/>
      <c r="O306" s="1"/>
      <c r="P306" s="1"/>
      <c r="Q306" s="1"/>
      <c r="R306" s="1"/>
      <c r="S306" s="22" t="s">
        <v>76</v>
      </c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"/>
      <c r="AH306" s="1"/>
      <c r="AI306" s="1"/>
      <c r="AJ306" s="1"/>
      <c r="AK306" s="1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.5" customHeight="1">
      <c r="A307" s="1"/>
      <c r="B307" s="1"/>
      <c r="C307" s="1"/>
      <c r="D307" s="1"/>
      <c r="E307" s="22"/>
      <c r="F307" s="22"/>
      <c r="G307" s="22"/>
      <c r="H307" s="22"/>
      <c r="I307" s="22"/>
      <c r="J307" s="22"/>
      <c r="K307" s="22"/>
      <c r="L307" s="22"/>
      <c r="M307" s="22"/>
      <c r="N307" s="1"/>
      <c r="O307" s="1"/>
      <c r="P307" s="1"/>
      <c r="Q307" s="1"/>
      <c r="R307" s="1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"/>
      <c r="AH307" s="1"/>
      <c r="AI307" s="1"/>
      <c r="AJ307" s="1"/>
      <c r="AK307" s="1"/>
      <c r="AL307" s="22" t="s">
        <v>88</v>
      </c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9" customHeight="1">
      <c r="A308" s="1"/>
      <c r="B308" s="1"/>
      <c r="C308" s="1"/>
      <c r="D308" s="1"/>
      <c r="E308" s="22"/>
      <c r="F308" s="22"/>
      <c r="G308" s="22"/>
      <c r="H308" s="22"/>
      <c r="I308" s="22"/>
      <c r="J308" s="22"/>
      <c r="K308" s="22"/>
      <c r="L308" s="22"/>
      <c r="M308" s="22"/>
      <c r="N308" s="1"/>
      <c r="O308" s="1"/>
      <c r="P308" s="1"/>
      <c r="Q308" s="1"/>
      <c r="R308" s="1"/>
      <c r="S308" s="22" t="s">
        <v>77</v>
      </c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"/>
      <c r="AH308" s="1"/>
      <c r="AI308" s="1"/>
      <c r="AJ308" s="1"/>
      <c r="AK308" s="1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.5" customHeight="1">
      <c r="A309" s="1"/>
      <c r="B309" s="1"/>
      <c r="C309" s="1"/>
      <c r="D309" s="1"/>
      <c r="E309" s="22" t="s">
        <v>66</v>
      </c>
      <c r="F309" s="22"/>
      <c r="G309" s="22"/>
      <c r="H309" s="22"/>
      <c r="I309" s="22"/>
      <c r="J309" s="22"/>
      <c r="K309" s="22"/>
      <c r="L309" s="22"/>
      <c r="M309" s="22"/>
      <c r="N309" s="1"/>
      <c r="O309" s="1"/>
      <c r="P309" s="1"/>
      <c r="Q309" s="1"/>
      <c r="R309" s="1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"/>
      <c r="AH309" s="1"/>
      <c r="AI309" s="1"/>
      <c r="AJ309" s="1"/>
      <c r="AK309" s="1"/>
      <c r="AL309" s="22" t="s">
        <v>89</v>
      </c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9.75" customHeight="1">
      <c r="A310" s="1"/>
      <c r="B310" s="1"/>
      <c r="C310" s="1"/>
      <c r="D310" s="1"/>
      <c r="E310" s="22"/>
      <c r="F310" s="22"/>
      <c r="G310" s="22"/>
      <c r="H310" s="22"/>
      <c r="I310" s="22"/>
      <c r="J310" s="22"/>
      <c r="K310" s="22"/>
      <c r="L310" s="22"/>
      <c r="M310" s="2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25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208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0.5" customHeight="1">
      <c r="A313" s="32" t="s">
        <v>54</v>
      </c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5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0.5" customHeight="1">
      <c r="A315" s="32" t="s">
        <v>55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0.5" customHeight="1">
      <c r="A316" s="33" t="s">
        <v>56</v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</sheetData>
  <sheetProtection/>
  <mergeCells count="627">
    <mergeCell ref="A285:L285"/>
    <mergeCell ref="O285:AA285"/>
    <mergeCell ref="AF285:AR285"/>
    <mergeCell ref="A282:BG282"/>
    <mergeCell ref="A283:G283"/>
    <mergeCell ref="H283:I283"/>
    <mergeCell ref="J283:AU283"/>
    <mergeCell ref="AV283:BG283"/>
    <mergeCell ref="A284:AR284"/>
    <mergeCell ref="H280:I280"/>
    <mergeCell ref="J280:AU280"/>
    <mergeCell ref="AV280:BG280"/>
    <mergeCell ref="A281:G281"/>
    <mergeCell ref="H281:I281"/>
    <mergeCell ref="J281:AU281"/>
    <mergeCell ref="AV281:BG281"/>
    <mergeCell ref="A273:G280"/>
    <mergeCell ref="H273:I273"/>
    <mergeCell ref="J273:AU274"/>
    <mergeCell ref="H278:I278"/>
    <mergeCell ref="J278:AU278"/>
    <mergeCell ref="AV278:BG278"/>
    <mergeCell ref="H279:I279"/>
    <mergeCell ref="J279:AU279"/>
    <mergeCell ref="AV279:BG279"/>
    <mergeCell ref="AV273:BG273"/>
    <mergeCell ref="H274:I274"/>
    <mergeCell ref="AV274:BG275"/>
    <mergeCell ref="H275:I275"/>
    <mergeCell ref="J275:AU276"/>
    <mergeCell ref="H276:I276"/>
    <mergeCell ref="AV276:BG277"/>
    <mergeCell ref="H277:I277"/>
    <mergeCell ref="J277:AU277"/>
    <mergeCell ref="A236:L236"/>
    <mergeCell ref="O236:AA236"/>
    <mergeCell ref="AF236:AR236"/>
    <mergeCell ref="A232:G232"/>
    <mergeCell ref="H232:I232"/>
    <mergeCell ref="J232:AU232"/>
    <mergeCell ref="AV232:BG232"/>
    <mergeCell ref="A233:BG233"/>
    <mergeCell ref="A234:G234"/>
    <mergeCell ref="H234:I234"/>
    <mergeCell ref="J234:AU234"/>
    <mergeCell ref="AV234:BG234"/>
    <mergeCell ref="AV229:BG229"/>
    <mergeCell ref="H230:I230"/>
    <mergeCell ref="J230:AU230"/>
    <mergeCell ref="AV230:BG230"/>
    <mergeCell ref="H231:I231"/>
    <mergeCell ref="J231:AU231"/>
    <mergeCell ref="AV231:BG231"/>
    <mergeCell ref="AV225:BG226"/>
    <mergeCell ref="H226:I226"/>
    <mergeCell ref="J226:AU227"/>
    <mergeCell ref="H227:I227"/>
    <mergeCell ref="AV227:BG228"/>
    <mergeCell ref="H228:I228"/>
    <mergeCell ref="J228:AU228"/>
    <mergeCell ref="A224:G231"/>
    <mergeCell ref="H224:I224"/>
    <mergeCell ref="J224:AU225"/>
    <mergeCell ref="H225:I225"/>
    <mergeCell ref="H229:I229"/>
    <mergeCell ref="J229:AU229"/>
    <mergeCell ref="A155:AR155"/>
    <mergeCell ref="A156:L156"/>
    <mergeCell ref="O156:AA156"/>
    <mergeCell ref="AF156:AR156"/>
    <mergeCell ref="AG181:AL184"/>
    <mergeCell ref="A179:P179"/>
    <mergeCell ref="R179:Y179"/>
    <mergeCell ref="Z179:AD179"/>
    <mergeCell ref="AF175:AL177"/>
    <mergeCell ref="AM170:AT171"/>
    <mergeCell ref="A153:BG153"/>
    <mergeCell ref="A154:G154"/>
    <mergeCell ref="H154:I154"/>
    <mergeCell ref="J154:AU154"/>
    <mergeCell ref="AV150:BG150"/>
    <mergeCell ref="A152:G152"/>
    <mergeCell ref="H152:I152"/>
    <mergeCell ref="J152:AU152"/>
    <mergeCell ref="AV154:BG154"/>
    <mergeCell ref="AV152:BG152"/>
    <mergeCell ref="AV151:BG151"/>
    <mergeCell ref="A144:G151"/>
    <mergeCell ref="J146:AU147"/>
    <mergeCell ref="H151:I151"/>
    <mergeCell ref="J151:AU151"/>
    <mergeCell ref="H150:I150"/>
    <mergeCell ref="J150:AU150"/>
    <mergeCell ref="AU179:BA179"/>
    <mergeCell ref="BC179:BG179"/>
    <mergeCell ref="AU172:BB173"/>
    <mergeCell ref="AU175:BB177"/>
    <mergeCell ref="H148:I148"/>
    <mergeCell ref="J148:AU148"/>
    <mergeCell ref="H149:I149"/>
    <mergeCell ref="J149:AU149"/>
    <mergeCell ref="AV149:BG149"/>
    <mergeCell ref="AV147:BG148"/>
    <mergeCell ref="AV224:BG224"/>
    <mergeCell ref="BC172:BG173"/>
    <mergeCell ref="BC175:BG177"/>
    <mergeCell ref="BC200:BG201"/>
    <mergeCell ref="BC202:BG203"/>
    <mergeCell ref="H145:I145"/>
    <mergeCell ref="AV145:BG146"/>
    <mergeCell ref="H146:I146"/>
    <mergeCell ref="H147:I147"/>
    <mergeCell ref="AG179:AL179"/>
    <mergeCell ref="BC205:BG206"/>
    <mergeCell ref="BC181:BG184"/>
    <mergeCell ref="BC186:BG187"/>
    <mergeCell ref="BC189:BG190"/>
    <mergeCell ref="BC192:BG192"/>
    <mergeCell ref="BC194:BG195"/>
    <mergeCell ref="BC197:BG198"/>
    <mergeCell ref="AZ250:BG250"/>
    <mergeCell ref="AZ252:BG252"/>
    <mergeCell ref="AZ254:BG254"/>
    <mergeCell ref="BC158:BG158"/>
    <mergeCell ref="BC159:BG159"/>
    <mergeCell ref="BC160:BG160"/>
    <mergeCell ref="BC162:BG162"/>
    <mergeCell ref="BC164:BG165"/>
    <mergeCell ref="BC167:BG168"/>
    <mergeCell ref="BC170:BG171"/>
    <mergeCell ref="AY291:BF291"/>
    <mergeCell ref="AY293:BF293"/>
    <mergeCell ref="AY294:BF294"/>
    <mergeCell ref="AY295:BF295"/>
    <mergeCell ref="AY297:BF297"/>
    <mergeCell ref="AY299:BF299"/>
    <mergeCell ref="AW111:BG112"/>
    <mergeCell ref="AW114:BG115"/>
    <mergeCell ref="AW117:BG118"/>
    <mergeCell ref="AW119:BG120"/>
    <mergeCell ref="AW122:BG122"/>
    <mergeCell ref="AW125:BG125"/>
    <mergeCell ref="AW94:BG94"/>
    <mergeCell ref="AW96:BG97"/>
    <mergeCell ref="AW99:BG100"/>
    <mergeCell ref="AW103:BG104"/>
    <mergeCell ref="AW106:BG107"/>
    <mergeCell ref="AW108:BG109"/>
    <mergeCell ref="AW78:BG79"/>
    <mergeCell ref="AW80:BG81"/>
    <mergeCell ref="AW83:BG84"/>
    <mergeCell ref="AW86:BG87"/>
    <mergeCell ref="AW89:BG90"/>
    <mergeCell ref="AW91:BG92"/>
    <mergeCell ref="AW59:BG60"/>
    <mergeCell ref="AW63:BG64"/>
    <mergeCell ref="AW67:BG67"/>
    <mergeCell ref="AW69:BG70"/>
    <mergeCell ref="AW72:BG73"/>
    <mergeCell ref="AW75:BG76"/>
    <mergeCell ref="AW65:BG66"/>
    <mergeCell ref="AW42:BG43"/>
    <mergeCell ref="AW45:BG46"/>
    <mergeCell ref="AW47:BG48"/>
    <mergeCell ref="AW50:BG51"/>
    <mergeCell ref="AW53:BG54"/>
    <mergeCell ref="AW56:BG57"/>
    <mergeCell ref="AW24:BG25"/>
    <mergeCell ref="AW27:BG28"/>
    <mergeCell ref="AW30:BG31"/>
    <mergeCell ref="AW33:BG33"/>
    <mergeCell ref="AW35:BG36"/>
    <mergeCell ref="AW38:BG39"/>
    <mergeCell ref="AV12:BG12"/>
    <mergeCell ref="AW17:BG17"/>
    <mergeCell ref="AW18:BG18"/>
    <mergeCell ref="AW19:BG19"/>
    <mergeCell ref="AW21:BG22"/>
    <mergeCell ref="A15:BG15"/>
    <mergeCell ref="A17:Q19"/>
    <mergeCell ref="A21:Q22"/>
    <mergeCell ref="O14:AA14"/>
    <mergeCell ref="R17:AB17"/>
    <mergeCell ref="AU194:BB195"/>
    <mergeCell ref="AU197:BB198"/>
    <mergeCell ref="AU200:BB201"/>
    <mergeCell ref="AV2:BG2"/>
    <mergeCell ref="AV3:BG4"/>
    <mergeCell ref="AV5:BG6"/>
    <mergeCell ref="AV7:BG7"/>
    <mergeCell ref="AV8:BG8"/>
    <mergeCell ref="AV9:BG9"/>
    <mergeCell ref="AV10:BG10"/>
    <mergeCell ref="AU181:BB184"/>
    <mergeCell ref="AU186:BB187"/>
    <mergeCell ref="AU189:BB190"/>
    <mergeCell ref="AU192:BB192"/>
    <mergeCell ref="AR297:AX297"/>
    <mergeCell ref="AR299:AX299"/>
    <mergeCell ref="AT239:AY240"/>
    <mergeCell ref="AT242:AY242"/>
    <mergeCell ref="AT244:AY244"/>
    <mergeCell ref="AT246:AY246"/>
    <mergeCell ref="AT248:AY248"/>
    <mergeCell ref="AT250:AY250"/>
    <mergeCell ref="AT252:AY252"/>
    <mergeCell ref="AT254:AY254"/>
    <mergeCell ref="AU162:BB162"/>
    <mergeCell ref="AR288:AX289"/>
    <mergeCell ref="AU205:BB206"/>
    <mergeCell ref="AN260:AZ261"/>
    <mergeCell ref="AN262:AZ263"/>
    <mergeCell ref="AN264:AZ265"/>
    <mergeCell ref="AR291:AX291"/>
    <mergeCell ref="AR293:AX293"/>
    <mergeCell ref="AR294:AX294"/>
    <mergeCell ref="AR295:AX295"/>
    <mergeCell ref="AY288:BF289"/>
    <mergeCell ref="AU164:BB165"/>
    <mergeCell ref="AU167:BB168"/>
    <mergeCell ref="AU170:BB171"/>
    <mergeCell ref="AN212:AZ213"/>
    <mergeCell ref="AU202:BB203"/>
    <mergeCell ref="AP131:BC132"/>
    <mergeCell ref="AP133:BC134"/>
    <mergeCell ref="AP135:BC136"/>
    <mergeCell ref="AU158:BB158"/>
    <mergeCell ref="AU159:BB159"/>
    <mergeCell ref="AU160:BB160"/>
    <mergeCell ref="J144:AU145"/>
    <mergeCell ref="AV144:BG144"/>
    <mergeCell ref="AM158:AT158"/>
    <mergeCell ref="AM159:AT159"/>
    <mergeCell ref="AZ242:BG242"/>
    <mergeCell ref="AZ244:BG244"/>
    <mergeCell ref="AZ246:BG246"/>
    <mergeCell ref="AZ248:BG248"/>
    <mergeCell ref="AM192:AT192"/>
    <mergeCell ref="AM194:AT195"/>
    <mergeCell ref="AM197:AT198"/>
    <mergeCell ref="AM200:AT201"/>
    <mergeCell ref="AM202:AT203"/>
    <mergeCell ref="AM205:AT206"/>
    <mergeCell ref="AM172:AT173"/>
    <mergeCell ref="AM175:AT177"/>
    <mergeCell ref="AM181:AT184"/>
    <mergeCell ref="AM186:AT187"/>
    <mergeCell ref="AM189:AT190"/>
    <mergeCell ref="AN179:AT179"/>
    <mergeCell ref="AM160:AT160"/>
    <mergeCell ref="AM162:AT162"/>
    <mergeCell ref="AM164:AT165"/>
    <mergeCell ref="AM167:AT168"/>
    <mergeCell ref="AM111:AV112"/>
    <mergeCell ref="AM114:AV115"/>
    <mergeCell ref="AM117:AV118"/>
    <mergeCell ref="AM119:AV120"/>
    <mergeCell ref="AM122:AV122"/>
    <mergeCell ref="AM125:AV125"/>
    <mergeCell ref="AM94:AV94"/>
    <mergeCell ref="AM96:AV97"/>
    <mergeCell ref="AM99:AV100"/>
    <mergeCell ref="AM103:AV104"/>
    <mergeCell ref="AM106:AV107"/>
    <mergeCell ref="AM108:AV109"/>
    <mergeCell ref="AM78:AV79"/>
    <mergeCell ref="AM80:AV81"/>
    <mergeCell ref="AM83:AV84"/>
    <mergeCell ref="AM86:AV87"/>
    <mergeCell ref="AM89:AV90"/>
    <mergeCell ref="AM91:AV92"/>
    <mergeCell ref="AM59:AV60"/>
    <mergeCell ref="AM63:AV64"/>
    <mergeCell ref="AM67:AV67"/>
    <mergeCell ref="AM69:AV70"/>
    <mergeCell ref="AM72:AV73"/>
    <mergeCell ref="AM75:AV76"/>
    <mergeCell ref="AM65:AV66"/>
    <mergeCell ref="AL305:AW306"/>
    <mergeCell ref="AL307:AW308"/>
    <mergeCell ref="AL309:AW310"/>
    <mergeCell ref="AM17:AV17"/>
    <mergeCell ref="AM18:AV18"/>
    <mergeCell ref="AM19:AV19"/>
    <mergeCell ref="AM21:AV22"/>
    <mergeCell ref="AM24:AV25"/>
    <mergeCell ref="AM27:AV28"/>
    <mergeCell ref="AM30:AV31"/>
    <mergeCell ref="AI297:AQ297"/>
    <mergeCell ref="AI299:AQ299"/>
    <mergeCell ref="AK239:AS240"/>
    <mergeCell ref="AK242:AS242"/>
    <mergeCell ref="AK244:AS244"/>
    <mergeCell ref="AK246:AS246"/>
    <mergeCell ref="AK248:AS248"/>
    <mergeCell ref="AK250:AS250"/>
    <mergeCell ref="AK252:AS252"/>
    <mergeCell ref="AK254:AS254"/>
    <mergeCell ref="AI288:AQ289"/>
    <mergeCell ref="AI291:AQ291"/>
    <mergeCell ref="AI293:AQ293"/>
    <mergeCell ref="AI294:AQ294"/>
    <mergeCell ref="AI295:AQ295"/>
    <mergeCell ref="AM33:AV33"/>
    <mergeCell ref="AM35:AV36"/>
    <mergeCell ref="AM38:AV39"/>
    <mergeCell ref="AM42:AV43"/>
    <mergeCell ref="AM45:AV46"/>
    <mergeCell ref="AE195:AL196"/>
    <mergeCell ref="AE198:AL199"/>
    <mergeCell ref="AE201:AL201"/>
    <mergeCell ref="AE203:AL204"/>
    <mergeCell ref="AE206:AL207"/>
    <mergeCell ref="AF14:AR14"/>
    <mergeCell ref="AM47:AV48"/>
    <mergeCell ref="AM50:AV51"/>
    <mergeCell ref="AM53:AV54"/>
    <mergeCell ref="AM56:AV57"/>
    <mergeCell ref="AD254:AJ254"/>
    <mergeCell ref="AE158:AL158"/>
    <mergeCell ref="AE159:AL159"/>
    <mergeCell ref="AE160:AL160"/>
    <mergeCell ref="AE162:AL163"/>
    <mergeCell ref="AE165:AL166"/>
    <mergeCell ref="AE168:AL169"/>
    <mergeCell ref="AE171:AL171"/>
    <mergeCell ref="AE173:AL174"/>
    <mergeCell ref="A235:AR235"/>
    <mergeCell ref="AC119:AL120"/>
    <mergeCell ref="AC122:AL122"/>
    <mergeCell ref="AC125:AL125"/>
    <mergeCell ref="AD248:AJ248"/>
    <mergeCell ref="AD250:AJ250"/>
    <mergeCell ref="AD252:AJ252"/>
    <mergeCell ref="AE187:AL188"/>
    <mergeCell ref="AE190:AL191"/>
    <mergeCell ref="AE192:AL193"/>
    <mergeCell ref="Z194:AD195"/>
    <mergeCell ref="AC103:AL104"/>
    <mergeCell ref="AC106:AL107"/>
    <mergeCell ref="AC108:AL109"/>
    <mergeCell ref="AC111:AL112"/>
    <mergeCell ref="AC114:AL115"/>
    <mergeCell ref="AC117:AL118"/>
    <mergeCell ref="AC86:AL87"/>
    <mergeCell ref="AC89:AL90"/>
    <mergeCell ref="AC91:AL92"/>
    <mergeCell ref="AC94:AL94"/>
    <mergeCell ref="AC96:AL97"/>
    <mergeCell ref="AC99:AL100"/>
    <mergeCell ref="AC69:AL70"/>
    <mergeCell ref="AC72:AL73"/>
    <mergeCell ref="AC75:AL76"/>
    <mergeCell ref="AC78:AL79"/>
    <mergeCell ref="AC80:AL81"/>
    <mergeCell ref="AC83:AL84"/>
    <mergeCell ref="AC50:AL51"/>
    <mergeCell ref="AC53:AL54"/>
    <mergeCell ref="AC56:AL57"/>
    <mergeCell ref="AC59:AL60"/>
    <mergeCell ref="AC63:AL64"/>
    <mergeCell ref="AC67:AL67"/>
    <mergeCell ref="Y65:AC65"/>
    <mergeCell ref="AH65:AL65"/>
    <mergeCell ref="R54:AB55"/>
    <mergeCell ref="R57:AB58"/>
    <mergeCell ref="AC33:AL33"/>
    <mergeCell ref="AC35:AL36"/>
    <mergeCell ref="AC38:AL39"/>
    <mergeCell ref="AC42:AL43"/>
    <mergeCell ref="AC45:AL46"/>
    <mergeCell ref="AC47:AL48"/>
    <mergeCell ref="AA291:AH291"/>
    <mergeCell ref="AA293:AH293"/>
    <mergeCell ref="AA294:AH294"/>
    <mergeCell ref="AA295:AH295"/>
    <mergeCell ref="AA297:AH297"/>
    <mergeCell ref="AA299:AH299"/>
    <mergeCell ref="Z197:AD198"/>
    <mergeCell ref="Z200:AD201"/>
    <mergeCell ref="Z202:AD203"/>
    <mergeCell ref="Z205:AD206"/>
    <mergeCell ref="AA289:AH289"/>
    <mergeCell ref="AD239:AJ240"/>
    <mergeCell ref="AD242:AJ242"/>
    <mergeCell ref="AD244:AJ244"/>
    <mergeCell ref="AD246:AJ246"/>
    <mergeCell ref="X242:AC242"/>
    <mergeCell ref="Z172:AD173"/>
    <mergeCell ref="Z175:AD177"/>
    <mergeCell ref="Z181:AD184"/>
    <mergeCell ref="Z186:AD187"/>
    <mergeCell ref="Z189:AD190"/>
    <mergeCell ref="Z192:AD192"/>
    <mergeCell ref="Z159:AD159"/>
    <mergeCell ref="Z160:AD160"/>
    <mergeCell ref="Z162:AD162"/>
    <mergeCell ref="Z164:AD165"/>
    <mergeCell ref="Z167:AD168"/>
    <mergeCell ref="Z170:AD171"/>
    <mergeCell ref="X244:AC244"/>
    <mergeCell ref="X246:AC246"/>
    <mergeCell ref="X248:AC248"/>
    <mergeCell ref="X250:AC250"/>
    <mergeCell ref="X252:AC252"/>
    <mergeCell ref="T295:Z295"/>
    <mergeCell ref="N248:W248"/>
    <mergeCell ref="N250:W250"/>
    <mergeCell ref="N252:W252"/>
    <mergeCell ref="N254:W254"/>
    <mergeCell ref="T297:Z297"/>
    <mergeCell ref="T299:Z299"/>
    <mergeCell ref="V212:AG212"/>
    <mergeCell ref="V213:AG214"/>
    <mergeCell ref="V215:AG216"/>
    <mergeCell ref="V260:AG260"/>
    <mergeCell ref="V261:AG262"/>
    <mergeCell ref="V263:AG264"/>
    <mergeCell ref="X240:AC240"/>
    <mergeCell ref="N246:W246"/>
    <mergeCell ref="R202:Y203"/>
    <mergeCell ref="R205:Y206"/>
    <mergeCell ref="S305:AF305"/>
    <mergeCell ref="S306:AF307"/>
    <mergeCell ref="S308:AF309"/>
    <mergeCell ref="T288:AH288"/>
    <mergeCell ref="T289:Z289"/>
    <mergeCell ref="T291:Z291"/>
    <mergeCell ref="T293:Z293"/>
    <mergeCell ref="T294:Z294"/>
    <mergeCell ref="R186:Y187"/>
    <mergeCell ref="R189:Y190"/>
    <mergeCell ref="R192:Y192"/>
    <mergeCell ref="R194:Y195"/>
    <mergeCell ref="R197:Y198"/>
    <mergeCell ref="R200:Y201"/>
    <mergeCell ref="R164:Y165"/>
    <mergeCell ref="R167:Y168"/>
    <mergeCell ref="R170:Y171"/>
    <mergeCell ref="R172:Y173"/>
    <mergeCell ref="R175:Y177"/>
    <mergeCell ref="R181:Y184"/>
    <mergeCell ref="R122:AB123"/>
    <mergeCell ref="R125:AB126"/>
    <mergeCell ref="R158:Y158"/>
    <mergeCell ref="R159:Y159"/>
    <mergeCell ref="R160:Y160"/>
    <mergeCell ref="R162:Y162"/>
    <mergeCell ref="Y131:AI131"/>
    <mergeCell ref="Y132:AI133"/>
    <mergeCell ref="Y134:AI135"/>
    <mergeCell ref="Z158:AD158"/>
    <mergeCell ref="R107:AB107"/>
    <mergeCell ref="R109:AB110"/>
    <mergeCell ref="R112:AB113"/>
    <mergeCell ref="R115:AB116"/>
    <mergeCell ref="R118:AB118"/>
    <mergeCell ref="R120:AB121"/>
    <mergeCell ref="R90:AB90"/>
    <mergeCell ref="R92:AB93"/>
    <mergeCell ref="R94:AB95"/>
    <mergeCell ref="R97:AB98"/>
    <mergeCell ref="R100:AB101"/>
    <mergeCell ref="R104:AB105"/>
    <mergeCell ref="R73:AB74"/>
    <mergeCell ref="R76:AB76"/>
    <mergeCell ref="R79:AB79"/>
    <mergeCell ref="R81:AB82"/>
    <mergeCell ref="R84:AB85"/>
    <mergeCell ref="R87:AB88"/>
    <mergeCell ref="R60:AB61"/>
    <mergeCell ref="R64:AB64"/>
    <mergeCell ref="R67:AB68"/>
    <mergeCell ref="R70:AB71"/>
    <mergeCell ref="R36:AB37"/>
    <mergeCell ref="R39:AB40"/>
    <mergeCell ref="R43:AB44"/>
    <mergeCell ref="R46:AB46"/>
    <mergeCell ref="R48:AB49"/>
    <mergeCell ref="R51:AB52"/>
    <mergeCell ref="R18:AB18"/>
    <mergeCell ref="R19:AB19"/>
    <mergeCell ref="R22:AB23"/>
    <mergeCell ref="J10:AU10"/>
    <mergeCell ref="J12:AU12"/>
    <mergeCell ref="N239:AC239"/>
    <mergeCell ref="A197:Q198"/>
    <mergeCell ref="A200:Q201"/>
    <mergeCell ref="A202:Q203"/>
    <mergeCell ref="A167:Q168"/>
    <mergeCell ref="N240:W240"/>
    <mergeCell ref="N242:W242"/>
    <mergeCell ref="N244:W244"/>
    <mergeCell ref="R25:AB26"/>
    <mergeCell ref="R28:AB29"/>
    <mergeCell ref="R31:AB32"/>
    <mergeCell ref="R33:AB34"/>
    <mergeCell ref="A189:Q190"/>
    <mergeCell ref="A192:Q192"/>
    <mergeCell ref="A194:Q195"/>
    <mergeCell ref="J2:AU3"/>
    <mergeCell ref="J4:AU5"/>
    <mergeCell ref="J6:AU6"/>
    <mergeCell ref="J7:AU7"/>
    <mergeCell ref="J8:AU8"/>
    <mergeCell ref="J9:AU9"/>
    <mergeCell ref="H6:I6"/>
    <mergeCell ref="H7:I7"/>
    <mergeCell ref="H8:I8"/>
    <mergeCell ref="H9:I9"/>
    <mergeCell ref="H10:I10"/>
    <mergeCell ref="H12:I12"/>
    <mergeCell ref="E305:M305"/>
    <mergeCell ref="E306:M308"/>
    <mergeCell ref="E309:M310"/>
    <mergeCell ref="F129:BE129"/>
    <mergeCell ref="G212:O212"/>
    <mergeCell ref="G213:O215"/>
    <mergeCell ref="G216:O217"/>
    <mergeCell ref="G260:O260"/>
    <mergeCell ref="G261:O263"/>
    <mergeCell ref="A291:S291"/>
    <mergeCell ref="A313:T313"/>
    <mergeCell ref="A315:J315"/>
    <mergeCell ref="A316:AN316"/>
    <mergeCell ref="B138:V138"/>
    <mergeCell ref="B140:K140"/>
    <mergeCell ref="B141:AP141"/>
    <mergeCell ref="C301:BA301"/>
    <mergeCell ref="C303:BA303"/>
    <mergeCell ref="D208:BD208"/>
    <mergeCell ref="D210:BD210"/>
    <mergeCell ref="A293:S293"/>
    <mergeCell ref="A294:S294"/>
    <mergeCell ref="A295:S295"/>
    <mergeCell ref="A297:S297"/>
    <mergeCell ref="A299:S299"/>
    <mergeCell ref="A254:M254"/>
    <mergeCell ref="A268:T268"/>
    <mergeCell ref="A270:J270"/>
    <mergeCell ref="A271:AN271"/>
    <mergeCell ref="A287:BF287"/>
    <mergeCell ref="A288:S289"/>
    <mergeCell ref="D256:BD256"/>
    <mergeCell ref="D258:BD258"/>
    <mergeCell ref="G264:O265"/>
    <mergeCell ref="X254:AC254"/>
    <mergeCell ref="A242:M242"/>
    <mergeCell ref="A244:M244"/>
    <mergeCell ref="A246:M246"/>
    <mergeCell ref="A248:M248"/>
    <mergeCell ref="A250:M250"/>
    <mergeCell ref="A252:M252"/>
    <mergeCell ref="A205:Q206"/>
    <mergeCell ref="A219:T219"/>
    <mergeCell ref="A221:J221"/>
    <mergeCell ref="A222:AN222"/>
    <mergeCell ref="A238:BG238"/>
    <mergeCell ref="A239:M240"/>
    <mergeCell ref="AN214:AZ215"/>
    <mergeCell ref="AN216:AZ217"/>
    <mergeCell ref="AZ239:BG240"/>
    <mergeCell ref="A170:Q171"/>
    <mergeCell ref="A172:Q173"/>
    <mergeCell ref="A175:Q177"/>
    <mergeCell ref="A181:Q184"/>
    <mergeCell ref="A186:Q187"/>
    <mergeCell ref="A119:Q120"/>
    <mergeCell ref="A122:Q124"/>
    <mergeCell ref="A125:Q125"/>
    <mergeCell ref="A158:Q160"/>
    <mergeCell ref="A162:Q162"/>
    <mergeCell ref="A164:Q165"/>
    <mergeCell ref="I131:P131"/>
    <mergeCell ref="I132:P134"/>
    <mergeCell ref="I135:P136"/>
    <mergeCell ref="H144:I144"/>
    <mergeCell ref="A103:Q104"/>
    <mergeCell ref="A106:Q107"/>
    <mergeCell ref="A108:Q109"/>
    <mergeCell ref="A111:Q112"/>
    <mergeCell ref="A114:Q115"/>
    <mergeCell ref="A117:Q118"/>
    <mergeCell ref="A86:Q87"/>
    <mergeCell ref="A89:Q90"/>
    <mergeCell ref="A91:Q92"/>
    <mergeCell ref="A94:Q94"/>
    <mergeCell ref="A96:Q97"/>
    <mergeCell ref="A99:Q102"/>
    <mergeCell ref="A69:Q70"/>
    <mergeCell ref="A72:Q73"/>
    <mergeCell ref="A75:Q77"/>
    <mergeCell ref="A78:Q79"/>
    <mergeCell ref="A80:Q81"/>
    <mergeCell ref="A83:Q84"/>
    <mergeCell ref="A50:Q51"/>
    <mergeCell ref="A53:Q54"/>
    <mergeCell ref="A56:Q57"/>
    <mergeCell ref="A59:Q62"/>
    <mergeCell ref="A63:Q64"/>
    <mergeCell ref="A67:Q67"/>
    <mergeCell ref="A33:Q33"/>
    <mergeCell ref="A35:Q36"/>
    <mergeCell ref="A38:Q41"/>
    <mergeCell ref="A42:Q43"/>
    <mergeCell ref="A45:Q46"/>
    <mergeCell ref="A47:Q48"/>
    <mergeCell ref="A24:Q25"/>
    <mergeCell ref="A27:Q28"/>
    <mergeCell ref="A30:Q31"/>
    <mergeCell ref="AC17:AL17"/>
    <mergeCell ref="AC18:AL18"/>
    <mergeCell ref="AC19:AL19"/>
    <mergeCell ref="AC21:AL22"/>
    <mergeCell ref="AC24:AL25"/>
    <mergeCell ref="AC27:AL28"/>
    <mergeCell ref="AC30:AL31"/>
    <mergeCell ref="A2:G9"/>
    <mergeCell ref="A10:G10"/>
    <mergeCell ref="A11:BG11"/>
    <mergeCell ref="A12:G12"/>
    <mergeCell ref="A13:AR13"/>
    <mergeCell ref="A14:L14"/>
    <mergeCell ref="H2:I2"/>
    <mergeCell ref="H3:I3"/>
    <mergeCell ref="H4:I4"/>
    <mergeCell ref="H5:I5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2023-03-30T11:55:36Z</cp:lastPrinted>
  <dcterms:created xsi:type="dcterms:W3CDTF">2022-03-04T14:17:07Z</dcterms:created>
  <dcterms:modified xsi:type="dcterms:W3CDTF">2023-03-30T11:59:21Z</dcterms:modified>
  <cp:category/>
  <cp:version/>
  <cp:contentType/>
  <cp:contentStatus/>
</cp:coreProperties>
</file>