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040" windowHeight="9060" tabRatio="500"/>
  </bookViews>
  <sheets>
    <sheet name="Orçamento" sheetId="3" r:id="rId1"/>
  </sheets>
  <definedNames>
    <definedName name="_xlnm.Print_Area" localSheetId="0">Orçamento!$A$1:$H$118</definedName>
  </definedNames>
  <calcPr calcId="191029"/>
</workbook>
</file>

<file path=xl/calcChain.xml><?xml version="1.0" encoding="utf-8"?>
<calcChain xmlns="http://schemas.openxmlformats.org/spreadsheetml/2006/main">
  <c r="H15" i="3"/>
  <c r="H98"/>
  <c r="H16"/>
  <c r="J27"/>
  <c r="H89" l="1"/>
  <c r="H44"/>
  <c r="H42"/>
  <c r="H22"/>
  <c r="H21"/>
  <c r="H104"/>
  <c r="H103"/>
  <c r="H102"/>
  <c r="H101"/>
  <c r="H100"/>
  <c r="H83"/>
  <c r="H68"/>
  <c r="H67"/>
  <c r="H66"/>
  <c r="H64"/>
  <c r="H61"/>
  <c r="H60"/>
  <c r="H59"/>
  <c r="H58"/>
  <c r="H57"/>
  <c r="H56"/>
  <c r="H52"/>
  <c r="H33"/>
  <c r="H20"/>
  <c r="H10"/>
  <c r="H40" l="1"/>
  <c r="H51"/>
  <c r="H43"/>
  <c r="H35"/>
  <c r="H34"/>
  <c r="H36"/>
  <c r="H49"/>
  <c r="H86"/>
  <c r="H47" l="1"/>
  <c r="H48"/>
  <c r="H81" l="1"/>
  <c r="H80"/>
  <c r="H30"/>
  <c r="H50" l="1"/>
  <c r="H53"/>
  <c r="H37"/>
  <c r="H54" l="1"/>
  <c r="H99"/>
  <c r="H65" l="1"/>
  <c r="H14"/>
  <c r="H11"/>
  <c r="J20"/>
  <c r="H62" l="1"/>
  <c r="H69"/>
  <c r="H105"/>
  <c r="H106" s="1"/>
  <c r="H9"/>
  <c r="H13"/>
  <c r="H12"/>
  <c r="H17"/>
  <c r="H94"/>
  <c r="H26" l="1"/>
  <c r="H29"/>
  <c r="H23"/>
  <c r="H25"/>
  <c r="H24"/>
  <c r="H32"/>
  <c r="H31"/>
  <c r="H18"/>
  <c r="H88"/>
  <c r="H87"/>
  <c r="H93"/>
  <c r="H27" l="1"/>
  <c r="H28"/>
  <c r="H90"/>
  <c r="H41"/>
  <c r="H45" s="1"/>
  <c r="H38" l="1"/>
  <c r="H70"/>
  <c r="H63"/>
  <c r="H75"/>
  <c r="H79" l="1"/>
  <c r="H71"/>
  <c r="H78"/>
  <c r="H76"/>
  <c r="H95"/>
  <c r="H72" l="1"/>
  <c r="H92"/>
  <c r="H96" s="1"/>
  <c r="H84"/>
  <c r="H108" l="1"/>
  <c r="H109" s="1"/>
  <c r="H110" s="1"/>
</calcChain>
</file>

<file path=xl/sharedStrings.xml><?xml version="1.0" encoding="utf-8"?>
<sst xmlns="http://schemas.openxmlformats.org/spreadsheetml/2006/main" count="453" uniqueCount="293">
  <si>
    <t>PLANILHA ORÇAMENTÁRIA</t>
  </si>
  <si>
    <t>PREFEITURA MUNICIPAL DE PEDREIRA</t>
  </si>
  <si>
    <t>Valores Conveniados</t>
  </si>
  <si>
    <t>Fonte dos Serviços</t>
  </si>
  <si>
    <t xml:space="preserve">Códigos dos Serviços </t>
  </si>
  <si>
    <t xml:space="preserve">Descrição dos Serviços </t>
  </si>
  <si>
    <t xml:space="preserve">Qde. </t>
  </si>
  <si>
    <t>1.</t>
  </si>
  <si>
    <t>SERVIÇOS PRELIMINARES</t>
  </si>
  <si>
    <t>1.1</t>
  </si>
  <si>
    <t>CDHU</t>
  </si>
  <si>
    <t>m²</t>
  </si>
  <si>
    <t>1.2</t>
  </si>
  <si>
    <t>m³</t>
  </si>
  <si>
    <t xml:space="preserve">Total do item 1. </t>
  </si>
  <si>
    <t>2.</t>
  </si>
  <si>
    <t>2.1</t>
  </si>
  <si>
    <t>2.2</t>
  </si>
  <si>
    <t>m</t>
  </si>
  <si>
    <t>2.3</t>
  </si>
  <si>
    <t>06.02.020</t>
  </si>
  <si>
    <t>Escavação manual em solo de 1ª e 2ª categoria em vala ou cava até 1,5 m</t>
  </si>
  <si>
    <t>2.4</t>
  </si>
  <si>
    <t>09.01.020</t>
  </si>
  <si>
    <t>Forma em madeira comum para fundação</t>
  </si>
  <si>
    <t>2.5</t>
  </si>
  <si>
    <t>11.01.130</t>
  </si>
  <si>
    <t>Concreto usinado, fck = 25 Mpa</t>
  </si>
  <si>
    <t>2.6</t>
  </si>
  <si>
    <t>11.16.040</t>
  </si>
  <si>
    <t>Lançamento e adensamento de concreto ou massa em fundação</t>
  </si>
  <si>
    <t>2.7</t>
  </si>
  <si>
    <t>10.01.040</t>
  </si>
  <si>
    <t>Armadura em barra de aço CA-50 (A ou B) fyk = 500 Mpa</t>
  </si>
  <si>
    <t>kg</t>
  </si>
  <si>
    <t>Total do item 2.</t>
  </si>
  <si>
    <t>3.</t>
  </si>
  <si>
    <t>SUPERESTRUTURA</t>
  </si>
  <si>
    <t>3.1</t>
  </si>
  <si>
    <t>3.2</t>
  </si>
  <si>
    <t>3.3</t>
  </si>
  <si>
    <t>3.4</t>
  </si>
  <si>
    <t>3.5</t>
  </si>
  <si>
    <t>Total do item 3.</t>
  </si>
  <si>
    <t>4.</t>
  </si>
  <si>
    <t>4.1</t>
  </si>
  <si>
    <t>4.2</t>
  </si>
  <si>
    <t>Total do item 4.</t>
  </si>
  <si>
    <t>5.</t>
  </si>
  <si>
    <t>Total do item 5.</t>
  </si>
  <si>
    <t>6.</t>
  </si>
  <si>
    <t>INSTALAÇÕES ELÉTRICAS</t>
  </si>
  <si>
    <t>6.1</t>
  </si>
  <si>
    <t xml:space="preserve">un </t>
  </si>
  <si>
    <t>6.2</t>
  </si>
  <si>
    <t>37.10.010</t>
  </si>
  <si>
    <t>Barramento de cobre nu</t>
  </si>
  <si>
    <t>6.3</t>
  </si>
  <si>
    <t>37.13.600</t>
  </si>
  <si>
    <t>Disjuntor termomagnético, unipolar 127/220 V, corrente de 10 A até 30 A</t>
  </si>
  <si>
    <t>37.13.630</t>
  </si>
  <si>
    <t>Disjuntor termomagnético, bipolar 220/380 V, corrente de 10 A até 50 A</t>
  </si>
  <si>
    <t>37.17.090</t>
  </si>
  <si>
    <t>Dispositivo diferencial residual de 63 A x 30 mA - 4 polos</t>
  </si>
  <si>
    <t>39.02.016</t>
  </si>
  <si>
    <t>Cabo de cobre de 2,5 mm², isolamento 750 V - isolação em PVC 70°C</t>
  </si>
  <si>
    <t>39.21.236</t>
  </si>
  <si>
    <t>Cabo de cobre flexível de 3 x 25 mm², isolamento 0,6/1 kV – isolação HEPR 90°C</t>
  </si>
  <si>
    <t>40.07.010</t>
  </si>
  <si>
    <t>Caixa em PVC de 4´ x 2´</t>
  </si>
  <si>
    <t>40.04.450</t>
  </si>
  <si>
    <t>Tomada 2P+T de 10 A - 250 V, completa</t>
  </si>
  <si>
    <t>cj</t>
  </si>
  <si>
    <t>40.04.460</t>
  </si>
  <si>
    <t>Tomada 2P+T de 20 A - 250 V, completa</t>
  </si>
  <si>
    <t>40.05.020</t>
  </si>
  <si>
    <t>Interruptor com 1 tecla simples e placa</t>
  </si>
  <si>
    <t>Total do item 6.</t>
  </si>
  <si>
    <t>7.</t>
  </si>
  <si>
    <t>7.1</t>
  </si>
  <si>
    <t>7.3</t>
  </si>
  <si>
    <t>7.4</t>
  </si>
  <si>
    <t>un</t>
  </si>
  <si>
    <t>Total do item 7.</t>
  </si>
  <si>
    <t>8.</t>
  </si>
  <si>
    <t>REVESTIMENTOS</t>
  </si>
  <si>
    <t>17.02.020</t>
  </si>
  <si>
    <t>Chapisco</t>
  </si>
  <si>
    <t>17.02.140</t>
  </si>
  <si>
    <t>Emboço desempenado com espuma de poliéster</t>
  </si>
  <si>
    <t>Total do item 8.</t>
  </si>
  <si>
    <t>9.</t>
  </si>
  <si>
    <t>PISOS</t>
  </si>
  <si>
    <t>9.1</t>
  </si>
  <si>
    <t>9.2</t>
  </si>
  <si>
    <t>9.3</t>
  </si>
  <si>
    <t>10.02.020</t>
  </si>
  <si>
    <t>Armadura em tela soldada de aço</t>
  </si>
  <si>
    <t>9.4</t>
  </si>
  <si>
    <t>9.5</t>
  </si>
  <si>
    <t>Total do item 9.</t>
  </si>
  <si>
    <t>ESQUADRIAS</t>
  </si>
  <si>
    <t>PINTURA</t>
  </si>
  <si>
    <t>33.11.050</t>
  </si>
  <si>
    <t>Esmalte à base água em superfície metálica, inclusive preparo</t>
  </si>
  <si>
    <t>SERVIÇOS COMPLEMENTARES</t>
  </si>
  <si>
    <t>55.01.020</t>
  </si>
  <si>
    <t>Limpeza final da obra</t>
  </si>
  <si>
    <t>02.09.030</t>
  </si>
  <si>
    <t>Limpeza manual do terreno, inclusive troncos até 5 cm de diâmetro, com caminhão à disposição dentro da obra, até o raio de 1 km</t>
  </si>
  <si>
    <t>1.3</t>
  </si>
  <si>
    <t>1.4</t>
  </si>
  <si>
    <t>1.5</t>
  </si>
  <si>
    <t>1.6</t>
  </si>
  <si>
    <t>1.7</t>
  </si>
  <si>
    <t>1.8</t>
  </si>
  <si>
    <t>11.18.040</t>
  </si>
  <si>
    <t>Lastro de pedra britada</t>
  </si>
  <si>
    <t>11.05.040</t>
  </si>
  <si>
    <t>Argamassa graute</t>
  </si>
  <si>
    <t>15.03.030</t>
  </si>
  <si>
    <t>Fornecimento e montagem de estrutura em aço ASTM-A36, sem pintura</t>
  </si>
  <si>
    <t>41.04.050</t>
  </si>
  <si>
    <t>Trilho eletrificado de alimentação com 1 circuito, em alumínio com pintura na cor branco, inclusive acessórios</t>
  </si>
  <si>
    <t>Grelha hemisférica em ferro fundido de 4"</t>
  </si>
  <si>
    <t>49.06.010</t>
  </si>
  <si>
    <t>26.02.020</t>
  </si>
  <si>
    <t>Vidro temperado incolor de 6 mm</t>
  </si>
  <si>
    <t>REVESTIMENTO EXTERNO</t>
  </si>
  <si>
    <t>REVESTIMENTO INTERNO</t>
  </si>
  <si>
    <t>2.8</t>
  </si>
  <si>
    <t>2.9</t>
  </si>
  <si>
    <t>4.3</t>
  </si>
  <si>
    <t>4.4</t>
  </si>
  <si>
    <t>4.5</t>
  </si>
  <si>
    <t>4.6</t>
  </si>
  <si>
    <t>4.7</t>
  </si>
  <si>
    <t>unid</t>
  </si>
  <si>
    <t>14.20.010</t>
  </si>
  <si>
    <t>Vergas, contravergas e pilaretes de concreto armado</t>
  </si>
  <si>
    <t>6.4</t>
  </si>
  <si>
    <t>33.07.102</t>
  </si>
  <si>
    <t>Esmalte a base de água em estrutura metálica</t>
  </si>
  <si>
    <t>6.5</t>
  </si>
  <si>
    <t>6.6</t>
  </si>
  <si>
    <t>SINAPI</t>
  </si>
  <si>
    <t>41.02.580</t>
  </si>
  <si>
    <t>Lâmpada LED 13,5W, com base E‐27, 1400 até 1510 lm</t>
  </si>
  <si>
    <t>50.10.220</t>
  </si>
  <si>
    <t>Suporte para extintor de piso em aço inoxidável</t>
  </si>
  <si>
    <t>50.10.120</t>
  </si>
  <si>
    <t>Extintor manual de pó químico seco ABC ‐ capacidade de 6 kg</t>
  </si>
  <si>
    <t>50.10.140</t>
  </si>
  <si>
    <t>Extintor manual de gás carbônico 5 BC ‐ capacidade de 6 kg</t>
  </si>
  <si>
    <t>97.02.195</t>
  </si>
  <si>
    <t>Placa de sinalização em PVC fotoluminescente (240x120mm), com indicação de rota de evacuação e saída de emergência</t>
  </si>
  <si>
    <t>30.06.010</t>
  </si>
  <si>
    <t>Placa para sinalização tátil (início ou final) em braile para corrimão</t>
  </si>
  <si>
    <t>30.04.020</t>
  </si>
  <si>
    <t>Revestimento em borracha sintética colorida de 5 mm, para sinalização tátil de alerta / direcional ‐ colado</t>
  </si>
  <si>
    <t>_______________________________</t>
  </si>
  <si>
    <t>32.17.030</t>
  </si>
  <si>
    <t>Impermeabilização em argamassa polimérica para umidade e água de percolação</t>
  </si>
  <si>
    <t>2.10</t>
  </si>
  <si>
    <t>2.11</t>
  </si>
  <si>
    <t>12.01.021</t>
  </si>
  <si>
    <t>Broca em concreto armado diâmetro de 20 cm ‐ completa</t>
  </si>
  <si>
    <t>06.12.020</t>
  </si>
  <si>
    <t>Aterro manual apiloado de área interna com maço de 30 kg</t>
  </si>
  <si>
    <t>11.18.060</t>
  </si>
  <si>
    <t>04.02.030</t>
  </si>
  <si>
    <t>Retirada de peças lineares em madeira com seção superior a 60 cm²</t>
  </si>
  <si>
    <t>04.05.060</t>
  </si>
  <si>
    <t>Retirada de soalho inclusive vigamento</t>
  </si>
  <si>
    <t>05.07.050</t>
  </si>
  <si>
    <t>Remoção de entulho de obra com caçamba metálica ‐ material
volumoso e misturado por alvenaria, terra, madeira, papel, plástico e metal</t>
  </si>
  <si>
    <t>5.6</t>
  </si>
  <si>
    <t>98.02.210</t>
  </si>
  <si>
    <t>Banco de madeira com encosto e pés em ferro fundido pintado</t>
  </si>
  <si>
    <t>FUNDAÇÃO</t>
  </si>
  <si>
    <t>2.12</t>
  </si>
  <si>
    <t>6.7</t>
  </si>
  <si>
    <t>8.1</t>
  </si>
  <si>
    <t>8.2</t>
  </si>
  <si>
    <t>8.3</t>
  </si>
  <si>
    <t>8.4</t>
  </si>
  <si>
    <t>33.10.030</t>
  </si>
  <si>
    <t>Tinta acrílica antimofo em massa, inclusive preparo</t>
  </si>
  <si>
    <t>17.02.120</t>
  </si>
  <si>
    <t>Emboço comum</t>
  </si>
  <si>
    <t>20.01.040</t>
  </si>
  <si>
    <t>Lambril em madeira macho/fêmea tarugado, exceto pinus</t>
  </si>
  <si>
    <t>20.03.010</t>
  </si>
  <si>
    <t>Soalho em tábua de madeira aparelhada</t>
  </si>
  <si>
    <t>22.01.010</t>
  </si>
  <si>
    <t>Forro em tábuas aparelhadas macho e fêmea de pinus</t>
  </si>
  <si>
    <t>33.05.010</t>
  </si>
  <si>
    <t>Verniz fungicida para madeira</t>
  </si>
  <si>
    <t>33.01.060</t>
  </si>
  <si>
    <t>Imunizante para madeira</t>
  </si>
  <si>
    <t>5.1</t>
  </si>
  <si>
    <t>5.2</t>
  </si>
  <si>
    <t>5.3</t>
  </si>
  <si>
    <t>5.4</t>
  </si>
  <si>
    <t>5.5</t>
  </si>
  <si>
    <t>5.7</t>
  </si>
  <si>
    <t>5.8</t>
  </si>
  <si>
    <t>Luminária spot de sobrepor em alumínio com aleta plástica para 1 lâmpada, base E27, potência máxima 40/60 W (não inclui lâmpada)</t>
  </si>
  <si>
    <t>37.03.200</t>
  </si>
  <si>
    <t>Quadro de distribuição universal de embutir, para disjuntores 16 DIN / 12 Bolt‐on ‐ 150 A ‐ sem componentes</t>
  </si>
  <si>
    <t>03.01.040</t>
  </si>
  <si>
    <t>Demolição manual de concreto armado</t>
  </si>
  <si>
    <t>Perímetro externo</t>
  </si>
  <si>
    <t>14.11.221</t>
  </si>
  <si>
    <t>Alvenaria de bloco de concreto estrutural 14 x 19 x 39 cm ‐ classe B</t>
  </si>
  <si>
    <t>tx</t>
  </si>
  <si>
    <t>12.06.010</t>
  </si>
  <si>
    <t>Taxa de mobilização e desmobilização de equipamentos para execução de estaca tipo Strauss</t>
  </si>
  <si>
    <t>12.06.020</t>
  </si>
  <si>
    <t>Estaca tipo Strauss, diâmetro de 25 cm até 20 t</t>
  </si>
  <si>
    <t>2.13</t>
  </si>
  <si>
    <t>2.14</t>
  </si>
  <si>
    <t>2.15</t>
  </si>
  <si>
    <t>2.16</t>
  </si>
  <si>
    <t>16.33.052</t>
  </si>
  <si>
    <t>Calha, rufo, afins em chapa galvanizada nº 24 ‐ corte 0,50 m</t>
  </si>
  <si>
    <t>17.03.040</t>
  </si>
  <si>
    <t>Cimentado desempenado e alisado (queimado)</t>
  </si>
  <si>
    <t>Estacas/blocos</t>
  </si>
  <si>
    <t>5.9</t>
  </si>
  <si>
    <t>5.10</t>
  </si>
  <si>
    <t>5.11</t>
  </si>
  <si>
    <t>5.12</t>
  </si>
  <si>
    <t>5.13</t>
  </si>
  <si>
    <t>5.14</t>
  </si>
  <si>
    <t>5.15</t>
  </si>
  <si>
    <t>9.6</t>
  </si>
  <si>
    <t>9.7</t>
  </si>
  <si>
    <t>9.8</t>
  </si>
  <si>
    <t>Comprimento</t>
  </si>
  <si>
    <t>Pilaretes</t>
  </si>
  <si>
    <r>
      <t xml:space="preserve">Item </t>
    </r>
    <r>
      <rPr>
        <b/>
        <sz val="10"/>
        <color rgb="FFFF0000"/>
        <rFont val="Arial"/>
        <family val="2"/>
        <charset val="1"/>
      </rPr>
      <t xml:space="preserve"> </t>
    </r>
  </si>
  <si>
    <r>
      <t>un</t>
    </r>
    <r>
      <rPr>
        <b/>
        <sz val="10"/>
        <color rgb="FFFF0000"/>
        <rFont val="Arial"/>
        <family val="2"/>
        <charset val="1"/>
      </rPr>
      <t xml:space="preserve"> </t>
    </r>
  </si>
  <si>
    <r>
      <t>Pr. Unit.</t>
    </r>
    <r>
      <rPr>
        <b/>
        <sz val="10"/>
        <color rgb="FFFF0000"/>
        <rFont val="Arial"/>
        <family val="2"/>
        <charset val="1"/>
      </rPr>
      <t xml:space="preserve"> </t>
    </r>
  </si>
  <si>
    <r>
      <t>Pr. Total</t>
    </r>
    <r>
      <rPr>
        <b/>
        <sz val="10"/>
        <color rgb="FFFF0000"/>
        <rFont val="Arial"/>
        <family val="2"/>
        <charset val="1"/>
      </rPr>
      <t xml:space="preserve"> </t>
    </r>
  </si>
  <si>
    <t>Telha em fibra vegetal, perfil ondulado, com espessura de 3 mm</t>
  </si>
  <si>
    <t>16.10.020</t>
  </si>
  <si>
    <t>16.10.100</t>
  </si>
  <si>
    <t>Cumeeira em fibra vegetal, lisa, com espessura de 3 mm</t>
  </si>
  <si>
    <t>5.16</t>
  </si>
  <si>
    <t>40.07.040</t>
  </si>
  <si>
    <t>Caixa em PVC octogonal de 4´ x 4´</t>
  </si>
  <si>
    <t>38.19.220</t>
  </si>
  <si>
    <t>Eletroduto de PVC corrugado flexível reforçado, diâmetro externo de 32 mm</t>
  </si>
  <si>
    <t>COBERTURA E BEIRAL</t>
  </si>
  <si>
    <t>2.17</t>
  </si>
  <si>
    <t>2.18</t>
  </si>
  <si>
    <t>escavadas</t>
  </si>
  <si>
    <t>aterro</t>
  </si>
  <si>
    <t>LAJE</t>
  </si>
  <si>
    <t>11.16.020</t>
  </si>
  <si>
    <t>Lançamento, espalhamento e adensamento de concreto ou massa em lastro e/ou enchimento</t>
  </si>
  <si>
    <t>46.05.020</t>
  </si>
  <si>
    <t>Tubo PVC rígido, tipo Coletor Esgoto, junta elástica, DN= 100 mm, inclusive conexões</t>
  </si>
  <si>
    <t>22.01.210</t>
  </si>
  <si>
    <t>Testeira em tábua aparelhada, largura até 20cm</t>
  </si>
  <si>
    <t>32.15.030</t>
  </si>
  <si>
    <t>Impermeabilização em manta asfáltica com armadura, tipo III-B, espessura de 3 mm</t>
  </si>
  <si>
    <t>,</t>
  </si>
  <si>
    <t>Estribo bloco 60x60x40</t>
  </si>
  <si>
    <t>15.20.020</t>
  </si>
  <si>
    <t>Fornecimento de peças diversas para estrutura em madeira</t>
  </si>
  <si>
    <t>29.03.010</t>
  </si>
  <si>
    <t>Cabo em aço galvanizado com alma de aço, diâmetro de 3/16´ (4,76 mm)</t>
  </si>
  <si>
    <t xml:space="preserve">Passarela em rampa </t>
  </si>
  <si>
    <t>brocas</t>
  </si>
  <si>
    <t>24.01.010</t>
  </si>
  <si>
    <t>Caixilho em ferro fixo, sob medida</t>
  </si>
  <si>
    <t>24.01.070</t>
  </si>
  <si>
    <t>Caixilho em ferro de correr, sob medida</t>
  </si>
  <si>
    <t>1.9</t>
  </si>
  <si>
    <t>7.2</t>
  </si>
  <si>
    <t>%</t>
  </si>
  <si>
    <t xml:space="preserve">BDI  </t>
  </si>
  <si>
    <t>Total Geral</t>
  </si>
  <si>
    <t>Subtotal Geral</t>
  </si>
  <si>
    <t>Carlos Roberto Lavezzo</t>
  </si>
  <si>
    <t>CREA: 5060266178</t>
  </si>
  <si>
    <r>
      <t>Objeto:</t>
    </r>
    <r>
      <rPr>
        <sz val="11"/>
        <rFont val="Arial"/>
        <family val="2"/>
        <charset val="1"/>
      </rPr>
      <t xml:space="preserve"> CONSTRUÇÃO DA "OCA" - ESPAÇO DE CONSCIENTIZAÇÃO AMBIENTAL</t>
    </r>
  </si>
  <si>
    <r>
      <t>Endereço:</t>
    </r>
    <r>
      <rPr>
        <sz val="11"/>
        <color rgb="FFFF0000"/>
        <rFont val="Arial"/>
        <family val="2"/>
        <charset val="1"/>
      </rPr>
      <t xml:space="preserve"> </t>
    </r>
    <r>
      <rPr>
        <sz val="11"/>
        <color rgb="FF000000"/>
        <rFont val="Arial"/>
        <family val="2"/>
        <charset val="1"/>
      </rPr>
      <t>Zoo bosque - Rua Santos Dumont, 69 - Jardim Triunfo (Morumbi) - Pedreira/SP.</t>
    </r>
  </si>
  <si>
    <r>
      <t>Fonte:</t>
    </r>
    <r>
      <rPr>
        <sz val="11"/>
        <rFont val="Arial"/>
        <family val="2"/>
        <charset val="1"/>
      </rPr>
      <t xml:space="preserve"> CDHU</t>
    </r>
    <r>
      <rPr>
        <sz val="11"/>
        <color rgb="FF000000"/>
        <rFont val="Arial"/>
        <family val="2"/>
        <charset val="1"/>
      </rPr>
      <t xml:space="preserve"> 190 com desoneração</t>
    </r>
    <r>
      <rPr>
        <b/>
        <sz val="11"/>
        <rFont val="Arial"/>
        <family val="2"/>
      </rPr>
      <t xml:space="preserve">; * </t>
    </r>
    <r>
      <rPr>
        <sz val="11"/>
        <rFont val="Arial"/>
        <family val="2"/>
      </rPr>
      <t>SINAPI com desoneração (05/2023)</t>
    </r>
  </si>
  <si>
    <t>* 12266</t>
  </si>
  <si>
    <t>Lona plástica - 150 micron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</si>
</sst>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#,##0.00\ ;\-#,##0.00\ ;&quot; -&quot;#\ ;@\ "/>
    <numFmt numFmtId="165" formatCode="&quot;R$ &quot;#,##0.00_);&quot;(R$ &quot;#,##0.00\)"/>
    <numFmt numFmtId="166" formatCode="&quot;R$&quot;\ #,##0.00"/>
  </numFmts>
  <fonts count="20">
    <font>
      <sz val="10"/>
      <name val="Arial"/>
      <family val="2"/>
      <charset val="1"/>
    </font>
    <font>
      <sz val="10"/>
      <name val="Mangal"/>
      <family val="2"/>
      <charset val="1"/>
    </font>
    <font>
      <sz val="11"/>
      <name val="Arial"/>
      <family val="2"/>
      <charset val="1"/>
    </font>
    <font>
      <sz val="8"/>
      <name val="Tahoma"/>
      <family val="2"/>
      <charset val="1"/>
    </font>
    <font>
      <b/>
      <sz val="12"/>
      <name val="Arial"/>
      <family val="2"/>
      <charset val="1"/>
    </font>
    <font>
      <b/>
      <sz val="11"/>
      <name val="Arial"/>
      <family val="2"/>
      <charset val="1"/>
    </font>
    <font>
      <sz val="12"/>
      <name val="Arial"/>
      <family val="2"/>
      <charset val="1"/>
    </font>
    <font>
      <sz val="11"/>
      <color rgb="FF000000"/>
      <name val="Arial"/>
      <family val="2"/>
      <charset val="1"/>
    </font>
    <font>
      <sz val="11"/>
      <name val="Tahoma"/>
      <family val="2"/>
      <charset val="1"/>
    </font>
    <font>
      <sz val="11"/>
      <color rgb="FFFF0000"/>
      <name val="Arial"/>
      <family val="2"/>
      <charset val="1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b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8"/>
      <name val="Arial"/>
      <family val="2"/>
      <charset val="1"/>
    </font>
    <font>
      <b/>
      <sz val="13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44" fontId="13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1" applyNumberFormat="1" applyFont="1" applyBorder="1" applyAlignment="1" applyProtection="1">
      <alignment horizontal="center" vertical="center"/>
    </xf>
    <xf numFmtId="0" fontId="2" fillId="0" borderId="0" xfId="1" applyNumberFormat="1" applyFont="1" applyBorder="1" applyAlignment="1" applyProtection="1">
      <alignment horizontal="justify" vertical="center" wrapText="1"/>
    </xf>
    <xf numFmtId="0" fontId="3" fillId="0" borderId="0" xfId="1" applyNumberFormat="1" applyFont="1" applyBorder="1" applyAlignment="1" applyProtection="1">
      <alignment vertical="center"/>
    </xf>
    <xf numFmtId="0" fontId="8" fillId="0" borderId="0" xfId="1" applyNumberFormat="1" applyFont="1" applyBorder="1" applyAlignment="1" applyProtection="1">
      <alignment vertical="center"/>
    </xf>
    <xf numFmtId="0" fontId="5" fillId="0" borderId="0" xfId="1" applyNumberFormat="1" applyFont="1" applyBorder="1" applyAlignment="1" applyProtection="1">
      <alignment vertical="center"/>
    </xf>
    <xf numFmtId="0" fontId="5" fillId="0" borderId="0" xfId="0" applyFont="1"/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justify" vertical="center" wrapText="1"/>
    </xf>
    <xf numFmtId="0" fontId="2" fillId="4" borderId="1" xfId="1" applyNumberFormat="1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left" vertical="center" wrapText="1"/>
    </xf>
    <xf numFmtId="2" fontId="2" fillId="4" borderId="1" xfId="1" applyNumberFormat="1" applyFont="1" applyFill="1" applyBorder="1" applyAlignment="1" applyProtection="1">
      <alignment horizontal="right" vertical="center" wrapText="1"/>
    </xf>
    <xf numFmtId="0" fontId="0" fillId="0" borderId="0" xfId="1" applyNumberFormat="1" applyFont="1" applyBorder="1" applyAlignment="1" applyProtection="1">
      <alignment horizontal="right" vertical="center" wrapText="1"/>
    </xf>
    <xf numFmtId="0" fontId="3" fillId="0" borderId="0" xfId="1" applyNumberFormat="1" applyFont="1" applyBorder="1" applyAlignment="1" applyProtection="1">
      <alignment vertical="center" wrapText="1"/>
    </xf>
    <xf numFmtId="0" fontId="5" fillId="4" borderId="1" xfId="1" applyNumberFormat="1" applyFont="1" applyFill="1" applyBorder="1" applyAlignment="1" applyProtection="1">
      <alignment horizontal="center" vertical="center" wrapText="1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1" xfId="1" applyNumberFormat="1" applyFont="1" applyFill="1" applyBorder="1" applyAlignment="1" applyProtection="1">
      <alignment horizontal="right" vertical="center" wrapText="1"/>
    </xf>
    <xf numFmtId="165" fontId="5" fillId="3" borderId="1" xfId="1" applyNumberFormat="1" applyFont="1" applyFill="1" applyBorder="1" applyAlignment="1" applyProtection="1">
      <alignment horizontal="right" vertical="center" wrapText="1"/>
    </xf>
    <xf numFmtId="0" fontId="5" fillId="0" borderId="0" xfId="1" applyNumberFormat="1" applyFont="1" applyBorder="1" applyAlignment="1" applyProtection="1">
      <alignment horizontal="right" vertical="center" wrapText="1"/>
    </xf>
    <xf numFmtId="0" fontId="5" fillId="0" borderId="0" xfId="1" applyNumberFormat="1" applyFont="1" applyBorder="1" applyAlignment="1" applyProtection="1">
      <alignment vertical="center" wrapText="1"/>
    </xf>
    <xf numFmtId="0" fontId="5" fillId="3" borderId="1" xfId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Border="1" applyAlignment="1" applyProtection="1">
      <alignment horizontal="center" vertical="center"/>
    </xf>
    <xf numFmtId="49" fontId="2" fillId="0" borderId="0" xfId="1" applyNumberFormat="1" applyFont="1" applyBorder="1" applyAlignment="1" applyProtection="1">
      <alignment vertical="center"/>
    </xf>
    <xf numFmtId="49" fontId="2" fillId="0" borderId="0" xfId="1" applyNumberFormat="1" applyFont="1" applyBorder="1" applyAlignment="1" applyProtection="1">
      <alignment horizontal="justify" vertical="center" wrapText="1"/>
    </xf>
    <xf numFmtId="49" fontId="8" fillId="0" borderId="0" xfId="1" applyNumberFormat="1" applyFont="1" applyBorder="1" applyAlignment="1" applyProtection="1">
      <alignment vertical="center"/>
    </xf>
    <xf numFmtId="49" fontId="3" fillId="0" borderId="0" xfId="1" applyNumberFormat="1" applyFont="1" applyBorder="1" applyAlignment="1" applyProtection="1">
      <alignment vertical="center"/>
    </xf>
    <xf numFmtId="0" fontId="2" fillId="0" borderId="0" xfId="1" applyNumberFormat="1" applyFont="1" applyBorder="1" applyAlignment="1" applyProtection="1">
      <alignment vertical="center"/>
    </xf>
    <xf numFmtId="49" fontId="2" fillId="0" borderId="0" xfId="1" applyNumberFormat="1" applyFont="1" applyBorder="1" applyAlignment="1" applyProtection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6" fillId="0" borderId="0" xfId="1" applyNumberFormat="1" applyFont="1" applyBorder="1" applyAlignment="1" applyProtection="1">
      <alignment horizontal="left" vertical="center"/>
    </xf>
    <xf numFmtId="166" fontId="2" fillId="4" borderId="1" xfId="1" applyNumberFormat="1" applyFont="1" applyFill="1" applyBorder="1" applyAlignment="1" applyProtection="1">
      <alignment horizontal="right" vertical="center" wrapText="1"/>
    </xf>
    <xf numFmtId="166" fontId="5" fillId="3" borderId="1" xfId="1" applyNumberFormat="1" applyFont="1" applyFill="1" applyBorder="1" applyAlignment="1" applyProtection="1">
      <alignment horizontal="right" vertical="center" wrapText="1"/>
    </xf>
    <xf numFmtId="166" fontId="5" fillId="3" borderId="1" xfId="1" applyNumberFormat="1" applyFont="1" applyFill="1" applyBorder="1" applyAlignment="1" applyProtection="1">
      <alignment horizontal="right" vertical="center"/>
    </xf>
    <xf numFmtId="0" fontId="5" fillId="2" borderId="1" xfId="1" applyNumberFormat="1" applyFont="1" applyFill="1" applyBorder="1" applyAlignment="1" applyProtection="1">
      <alignment horizontal="justify" vertical="center" wrapText="1"/>
    </xf>
    <xf numFmtId="0" fontId="12" fillId="3" borderId="1" xfId="1" applyNumberFormat="1" applyFont="1" applyFill="1" applyBorder="1" applyAlignment="1" applyProtection="1">
      <alignment horizontal="right" vertical="center" wrapText="1"/>
    </xf>
    <xf numFmtId="0" fontId="2" fillId="0" borderId="1" xfId="1" applyNumberFormat="1" applyFont="1" applyBorder="1" applyAlignment="1" applyProtection="1">
      <alignment horizontal="center" vertical="center" wrapText="1"/>
    </xf>
    <xf numFmtId="0" fontId="2" fillId="0" borderId="1" xfId="1" applyNumberFormat="1" applyFont="1" applyBorder="1" applyAlignment="1" applyProtection="1">
      <alignment horizontal="left" vertical="center" wrapText="1"/>
    </xf>
    <xf numFmtId="2" fontId="2" fillId="0" borderId="1" xfId="1" applyNumberFormat="1" applyFont="1" applyBorder="1" applyAlignment="1" applyProtection="1">
      <alignment horizontal="right" vertical="center" wrapText="1"/>
    </xf>
    <xf numFmtId="166" fontId="2" fillId="0" borderId="1" xfId="1" applyNumberFormat="1" applyFont="1" applyBorder="1" applyAlignment="1" applyProtection="1">
      <alignment horizontal="right" vertical="center" wrapText="1"/>
    </xf>
    <xf numFmtId="165" fontId="2" fillId="0" borderId="1" xfId="1" applyNumberFormat="1" applyFont="1" applyBorder="1" applyAlignment="1" applyProtection="1">
      <alignment horizontal="right" vertical="center" wrapText="1"/>
    </xf>
    <xf numFmtId="0" fontId="13" fillId="0" borderId="0" xfId="1" applyNumberFormat="1" applyFont="1" applyBorder="1" applyAlignment="1" applyProtection="1">
      <alignment horizontal="right" vertical="center" wrapText="1"/>
    </xf>
    <xf numFmtId="166" fontId="0" fillId="0" borderId="0" xfId="1" applyNumberFormat="1" applyFont="1" applyBorder="1" applyAlignment="1" applyProtection="1">
      <alignment horizontal="right" vertical="center" wrapText="1"/>
    </xf>
    <xf numFmtId="0" fontId="0" fillId="0" borderId="0" xfId="1" applyNumberFormat="1" applyFont="1" applyBorder="1" applyAlignment="1" applyProtection="1">
      <alignment horizontal="left" vertical="center"/>
    </xf>
    <xf numFmtId="0" fontId="15" fillId="0" borderId="0" xfId="0" applyFont="1"/>
    <xf numFmtId="49" fontId="0" fillId="0" borderId="0" xfId="0" applyNumberFormat="1"/>
    <xf numFmtId="0" fontId="0" fillId="6" borderId="0" xfId="1" applyNumberFormat="1" applyFont="1" applyFill="1" applyBorder="1" applyAlignment="1" applyProtection="1">
      <alignment horizontal="right" vertical="center" wrapText="1"/>
    </xf>
    <xf numFmtId="0" fontId="3" fillId="6" borderId="0" xfId="1" applyNumberFormat="1" applyFont="1" applyFill="1" applyBorder="1" applyAlignment="1" applyProtection="1">
      <alignment vertical="center" wrapText="1"/>
    </xf>
    <xf numFmtId="0" fontId="0" fillId="6" borderId="0" xfId="0" applyFill="1"/>
    <xf numFmtId="0" fontId="14" fillId="2" borderId="1" xfId="1" applyNumberFormat="1" applyFont="1" applyFill="1" applyBorder="1" applyAlignment="1" applyProtection="1">
      <alignment horizontal="center" vertical="center" wrapText="1"/>
    </xf>
    <xf numFmtId="0" fontId="14" fillId="2" borderId="1" xfId="1" applyNumberFormat="1" applyFont="1" applyFill="1" applyBorder="1" applyAlignment="1" applyProtection="1">
      <alignment horizontal="center" vertical="center"/>
    </xf>
    <xf numFmtId="0" fontId="14" fillId="0" borderId="0" xfId="1" applyNumberFormat="1" applyFont="1" applyBorder="1" applyAlignment="1" applyProtection="1">
      <alignment vertical="center"/>
    </xf>
    <xf numFmtId="0" fontId="14" fillId="0" borderId="2" xfId="1" applyNumberFormat="1" applyFont="1" applyBorder="1" applyAlignment="1" applyProtection="1">
      <alignment vertical="center"/>
    </xf>
    <xf numFmtId="0" fontId="11" fillId="3" borderId="1" xfId="1" applyNumberFormat="1" applyFont="1" applyFill="1" applyBorder="1" applyAlignment="1" applyProtection="1">
      <alignment horizontal="center" vertical="center"/>
    </xf>
    <xf numFmtId="0" fontId="11" fillId="0" borderId="1" xfId="1" applyNumberFormat="1" applyFont="1" applyBorder="1" applyAlignment="1" applyProtection="1">
      <alignment horizontal="center" vertical="center" wrapText="1"/>
    </xf>
    <xf numFmtId="0" fontId="11" fillId="4" borderId="1" xfId="1" applyNumberFormat="1" applyFont="1" applyFill="1" applyBorder="1" applyAlignment="1" applyProtection="1">
      <alignment horizontal="center" vertical="center" wrapText="1"/>
    </xf>
    <xf numFmtId="0" fontId="10" fillId="3" borderId="1" xfId="1" applyNumberFormat="1" applyFont="1" applyFill="1" applyBorder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right" vertical="center" wrapText="1"/>
    </xf>
    <xf numFmtId="0" fontId="0" fillId="0" borderId="0" xfId="1" applyNumberFormat="1" applyFont="1" applyBorder="1" applyAlignment="1" applyProtection="1">
      <alignment horizontal="right" vertical="center"/>
    </xf>
    <xf numFmtId="0" fontId="2" fillId="0" borderId="0" xfId="1" applyNumberFormat="1" applyFont="1" applyBorder="1" applyAlignment="1" applyProtection="1">
      <alignment horizontal="justify" vertical="center"/>
    </xf>
    <xf numFmtId="0" fontId="5" fillId="2" borderId="1" xfId="1" applyNumberFormat="1" applyFont="1" applyFill="1" applyBorder="1" applyAlignment="1" applyProtection="1">
      <alignment horizontal="center" vertical="center"/>
    </xf>
    <xf numFmtId="165" fontId="5" fillId="3" borderId="1" xfId="1" applyNumberFormat="1" applyFont="1" applyFill="1" applyBorder="1" applyAlignment="1" applyProtection="1">
      <alignment horizontal="right" vertical="center"/>
    </xf>
    <xf numFmtId="0" fontId="5" fillId="5" borderId="1" xfId="1" applyNumberFormat="1" applyFont="1" applyFill="1" applyBorder="1" applyAlignment="1" applyProtection="1">
      <alignment horizontal="justify" vertical="center" wrapText="1"/>
    </xf>
    <xf numFmtId="0" fontId="5" fillId="5" borderId="1" xfId="1" applyNumberFormat="1" applyFont="1" applyFill="1" applyBorder="1" applyAlignment="1" applyProtection="1">
      <alignment horizontal="center" vertical="center" wrapText="1"/>
    </xf>
    <xf numFmtId="0" fontId="5" fillId="5" borderId="1" xfId="1" applyNumberFormat="1" applyFont="1" applyFill="1" applyBorder="1" applyAlignment="1" applyProtection="1">
      <alignment horizontal="right" vertical="center" wrapText="1"/>
    </xf>
    <xf numFmtId="166" fontId="5" fillId="5" borderId="1" xfId="1" applyNumberFormat="1" applyFont="1" applyFill="1" applyBorder="1" applyAlignment="1" applyProtection="1">
      <alignment horizontal="right" vertical="center" wrapText="1"/>
    </xf>
    <xf numFmtId="165" fontId="5" fillId="5" borderId="1" xfId="1" applyNumberFormat="1" applyFont="1" applyFill="1" applyBorder="1" applyAlignment="1" applyProtection="1">
      <alignment horizontal="right" vertical="center" wrapText="1"/>
    </xf>
    <xf numFmtId="0" fontId="5" fillId="0" borderId="1" xfId="1" applyNumberFormat="1" applyFont="1" applyBorder="1" applyAlignment="1" applyProtection="1">
      <alignment horizontal="right" vertical="center" wrapText="1"/>
    </xf>
    <xf numFmtId="0" fontId="19" fillId="7" borderId="1" xfId="1" applyNumberFormat="1" applyFont="1" applyFill="1" applyBorder="1" applyAlignment="1" applyProtection="1">
      <alignment horizontal="left" vertical="center"/>
    </xf>
    <xf numFmtId="0" fontId="19" fillId="7" borderId="1" xfId="1" applyNumberFormat="1" applyFont="1" applyFill="1" applyBorder="1" applyAlignment="1" applyProtection="1">
      <alignment horizontal="right" vertical="center" wrapText="1"/>
    </xf>
    <xf numFmtId="165" fontId="19" fillId="7" borderId="1" xfId="1" applyNumberFormat="1" applyFont="1" applyFill="1" applyBorder="1" applyAlignment="1" applyProtection="1">
      <alignment horizontal="right" vertical="center" wrapText="1"/>
    </xf>
    <xf numFmtId="0" fontId="2" fillId="0" borderId="1" xfId="1" applyNumberFormat="1" applyFont="1" applyBorder="1" applyAlignment="1" applyProtection="1">
      <alignment horizontal="justify" vertical="center" wrapText="1"/>
    </xf>
    <xf numFmtId="0" fontId="19" fillId="7" borderId="1" xfId="1" applyNumberFormat="1" applyFont="1" applyFill="1" applyBorder="1" applyAlignment="1" applyProtection="1">
      <alignment horizontal="center" vertical="center" wrapText="1"/>
    </xf>
    <xf numFmtId="0" fontId="19" fillId="7" borderId="1" xfId="1" applyNumberFormat="1" applyFont="1" applyFill="1" applyBorder="1" applyAlignment="1" applyProtection="1">
      <alignment horizontal="left" vertical="center" wrapText="1"/>
    </xf>
    <xf numFmtId="0" fontId="5" fillId="0" borderId="1" xfId="1" applyNumberFormat="1" applyFont="1" applyBorder="1" applyAlignment="1" applyProtection="1">
      <alignment horizontal="right" vertical="center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Border="1" applyAlignment="1" applyProtection="1">
      <alignment horizontal="center" vertical="center" wrapText="1"/>
    </xf>
    <xf numFmtId="0" fontId="5" fillId="0" borderId="1" xfId="1" applyNumberFormat="1" applyFont="1" applyBorder="1" applyAlignment="1" applyProtection="1">
      <alignment horizontal="center" vertical="center" wrapText="1"/>
    </xf>
    <xf numFmtId="0" fontId="5" fillId="0" borderId="1" xfId="1" applyNumberFormat="1" applyFont="1" applyBorder="1" applyAlignment="1" applyProtection="1">
      <alignment horizontal="left" vertical="center"/>
    </xf>
    <xf numFmtId="0" fontId="10" fillId="0" borderId="1" xfId="1" applyNumberFormat="1" applyFont="1" applyBorder="1" applyAlignment="1" applyProtection="1">
      <alignment horizontal="left" vertical="center" wrapText="1"/>
    </xf>
  </cellXfs>
  <cellStyles count="3">
    <cellStyle name="Moeda 2" xfId="2"/>
    <cellStyle name="Normal" xfId="0" builtinId="0"/>
    <cellStyle name="Separador de milhares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E133"/>
  <sheetViews>
    <sheetView tabSelected="1" view="pageBreakPreview" zoomScaleSheetLayoutView="100" workbookViewId="0">
      <selection activeCell="E48" sqref="E48"/>
    </sheetView>
  </sheetViews>
  <sheetFormatPr defaultColWidth="11.7109375" defaultRowHeight="14.25"/>
  <cols>
    <col min="1" max="1" width="5" style="1" bestFit="1" customWidth="1"/>
    <col min="2" max="2" width="9.85546875" style="1" bestFit="1" customWidth="1"/>
    <col min="3" max="3" width="12" style="1" bestFit="1" customWidth="1"/>
    <col min="4" max="4" width="126.42578125" style="2" customWidth="1"/>
    <col min="5" max="5" width="17.7109375" style="1" bestFit="1" customWidth="1"/>
    <col min="6" max="6" width="7.28515625" style="3" bestFit="1" customWidth="1"/>
    <col min="7" max="7" width="12.28515625" style="3" bestFit="1" customWidth="1"/>
    <col min="8" max="8" width="17.7109375" style="3" bestFit="1" customWidth="1"/>
    <col min="9" max="10" width="20.42578125" style="3" hidden="1" customWidth="1"/>
    <col min="11" max="20" width="9.140625" style="3" hidden="1" customWidth="1"/>
    <col min="21" max="212" width="9.140625" style="3" customWidth="1"/>
  </cols>
  <sheetData>
    <row r="1" spans="1:213" ht="19.149999999999999" customHeight="1">
      <c r="A1" s="75" t="s">
        <v>0</v>
      </c>
      <c r="B1" s="75"/>
      <c r="C1" s="75"/>
      <c r="D1" s="75"/>
      <c r="E1" s="75"/>
      <c r="F1" s="75"/>
      <c r="G1" s="75"/>
      <c r="H1" s="75"/>
    </row>
    <row r="2" spans="1:213" ht="19.149999999999999" customHeight="1">
      <c r="A2" s="76" t="s">
        <v>1</v>
      </c>
      <c r="B2" s="76"/>
      <c r="C2" s="76"/>
      <c r="D2" s="76"/>
      <c r="E2" s="76"/>
      <c r="F2" s="76"/>
      <c r="G2" s="76"/>
      <c r="H2" s="76"/>
    </row>
    <row r="3" spans="1:213" ht="18.600000000000001" customHeight="1">
      <c r="A3" s="77" t="s">
        <v>288</v>
      </c>
      <c r="B3" s="77"/>
      <c r="C3" s="77"/>
      <c r="D3" s="77"/>
      <c r="E3" s="77"/>
      <c r="F3" s="77"/>
      <c r="G3" s="77"/>
      <c r="H3" s="77"/>
    </row>
    <row r="4" spans="1:213" ht="18.600000000000001" customHeight="1">
      <c r="A4" s="77" t="s">
        <v>289</v>
      </c>
      <c r="B4" s="77"/>
      <c r="C4" s="77"/>
      <c r="D4" s="77"/>
      <c r="E4" s="77"/>
      <c r="F4" s="77"/>
      <c r="G4" s="77"/>
      <c r="H4" s="77"/>
    </row>
    <row r="5" spans="1:213" ht="18.600000000000001" customHeight="1">
      <c r="A5" s="78" t="s">
        <v>290</v>
      </c>
      <c r="B5" s="78"/>
      <c r="C5" s="78"/>
      <c r="D5" s="78"/>
      <c r="E5" s="78"/>
      <c r="F5" s="78"/>
      <c r="G5" s="78"/>
      <c r="H5" s="78"/>
    </row>
    <row r="6" spans="1:213" s="5" customFormat="1" ht="16.899999999999999" customHeight="1">
      <c r="A6" s="59"/>
      <c r="B6" s="59"/>
      <c r="C6" s="59"/>
      <c r="D6" s="33"/>
      <c r="E6" s="74" t="s">
        <v>2</v>
      </c>
      <c r="F6" s="74"/>
      <c r="G6" s="74"/>
      <c r="H6" s="74"/>
      <c r="HE6" s="6"/>
    </row>
    <row r="7" spans="1:213" s="51" customFormat="1" ht="25.5">
      <c r="A7" s="49" t="s">
        <v>241</v>
      </c>
      <c r="B7" s="48" t="s">
        <v>3</v>
      </c>
      <c r="C7" s="48" t="s">
        <v>4</v>
      </c>
      <c r="D7" s="48" t="s">
        <v>5</v>
      </c>
      <c r="E7" s="49" t="s">
        <v>242</v>
      </c>
      <c r="F7" s="49" t="s">
        <v>6</v>
      </c>
      <c r="G7" s="49" t="s">
        <v>243</v>
      </c>
      <c r="H7" s="49" t="s">
        <v>244</v>
      </c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</row>
    <row r="8" spans="1:213" s="13" customFormat="1" ht="15">
      <c r="A8" s="55" t="s">
        <v>7</v>
      </c>
      <c r="B8" s="7"/>
      <c r="C8" s="7"/>
      <c r="D8" s="8" t="s">
        <v>8</v>
      </c>
      <c r="E8" s="7"/>
      <c r="F8" s="7"/>
      <c r="G8" s="7"/>
      <c r="H8" s="7"/>
      <c r="I8" s="12"/>
      <c r="J8" s="12"/>
    </row>
    <row r="9" spans="1:213" s="13" customFormat="1" ht="28.5">
      <c r="A9" s="53" t="s">
        <v>9</v>
      </c>
      <c r="B9" s="35" t="s">
        <v>10</v>
      </c>
      <c r="C9" s="35" t="s">
        <v>170</v>
      </c>
      <c r="D9" s="36" t="s">
        <v>171</v>
      </c>
      <c r="E9" s="35" t="s">
        <v>18</v>
      </c>
      <c r="F9" s="37">
        <v>206.68</v>
      </c>
      <c r="G9" s="38">
        <v>3.91</v>
      </c>
      <c r="H9" s="39">
        <f t="shared" ref="H9:H17" si="0">ROUND(F9*G9,2)</f>
        <v>808.12</v>
      </c>
      <c r="I9" s="12"/>
      <c r="J9" s="12"/>
    </row>
    <row r="10" spans="1:213" s="13" customFormat="1">
      <c r="A10" s="53" t="s">
        <v>12</v>
      </c>
      <c r="B10" s="35" t="s">
        <v>10</v>
      </c>
      <c r="C10" s="35" t="s">
        <v>172</v>
      </c>
      <c r="D10" s="36" t="s">
        <v>173</v>
      </c>
      <c r="E10" s="35" t="s">
        <v>11</v>
      </c>
      <c r="F10" s="37">
        <v>17.600000000000001</v>
      </c>
      <c r="G10" s="38">
        <v>23.47</v>
      </c>
      <c r="H10" s="39">
        <f t="shared" si="0"/>
        <v>413.07</v>
      </c>
      <c r="I10" s="12"/>
      <c r="J10" s="12"/>
    </row>
    <row r="11" spans="1:213" s="13" customFormat="1">
      <c r="A11" s="53" t="s">
        <v>110</v>
      </c>
      <c r="B11" s="35" t="s">
        <v>10</v>
      </c>
      <c r="C11" s="35" t="s">
        <v>210</v>
      </c>
      <c r="D11" s="36" t="s">
        <v>211</v>
      </c>
      <c r="E11" s="35" t="s">
        <v>13</v>
      </c>
      <c r="F11" s="37">
        <v>3.13</v>
      </c>
      <c r="G11" s="38">
        <v>352.8</v>
      </c>
      <c r="H11" s="39">
        <f t="shared" si="0"/>
        <v>1104.26</v>
      </c>
      <c r="I11" s="12"/>
      <c r="J11" s="12"/>
    </row>
    <row r="12" spans="1:213" s="13" customFormat="1" ht="26.45" customHeight="1">
      <c r="A12" s="53" t="s">
        <v>111</v>
      </c>
      <c r="B12" s="35" t="s">
        <v>10</v>
      </c>
      <c r="C12" s="35" t="s">
        <v>108</v>
      </c>
      <c r="D12" s="36" t="s">
        <v>109</v>
      </c>
      <c r="E12" s="35" t="s">
        <v>11</v>
      </c>
      <c r="F12" s="37">
        <v>153.72999999999999</v>
      </c>
      <c r="G12" s="38">
        <v>7</v>
      </c>
      <c r="H12" s="39">
        <f t="shared" si="0"/>
        <v>1076.1099999999999</v>
      </c>
      <c r="I12" s="12"/>
      <c r="J12" s="12"/>
    </row>
    <row r="13" spans="1:213" s="13" customFormat="1" ht="42.75">
      <c r="A13" s="53" t="s">
        <v>112</v>
      </c>
      <c r="B13" s="35" t="s">
        <v>10</v>
      </c>
      <c r="C13" s="35" t="s">
        <v>174</v>
      </c>
      <c r="D13" s="36" t="s">
        <v>175</v>
      </c>
      <c r="E13" s="35" t="s">
        <v>13</v>
      </c>
      <c r="F13" s="37">
        <v>10.26</v>
      </c>
      <c r="G13" s="38">
        <v>120.18</v>
      </c>
      <c r="H13" s="39">
        <f t="shared" si="0"/>
        <v>1233.05</v>
      </c>
      <c r="I13" s="12"/>
      <c r="J13" s="12"/>
    </row>
    <row r="14" spans="1:213" s="13" customFormat="1">
      <c r="A14" s="53" t="s">
        <v>113</v>
      </c>
      <c r="B14" s="35" t="s">
        <v>10</v>
      </c>
      <c r="C14" s="35" t="s">
        <v>165</v>
      </c>
      <c r="D14" s="36" t="s">
        <v>166</v>
      </c>
      <c r="E14" s="35" t="s">
        <v>18</v>
      </c>
      <c r="F14" s="37">
        <v>14</v>
      </c>
      <c r="G14" s="38">
        <v>59.3</v>
      </c>
      <c r="H14" s="39">
        <f t="shared" si="0"/>
        <v>830.2</v>
      </c>
      <c r="I14" s="12"/>
      <c r="J14" s="12"/>
    </row>
    <row r="15" spans="1:213" s="13" customFormat="1">
      <c r="A15" s="53" t="s">
        <v>114</v>
      </c>
      <c r="B15" s="35" t="s">
        <v>10</v>
      </c>
      <c r="C15" s="35" t="s">
        <v>270</v>
      </c>
      <c r="D15" s="36" t="s">
        <v>271</v>
      </c>
      <c r="E15" s="35" t="s">
        <v>13</v>
      </c>
      <c r="F15" s="37">
        <v>0.64</v>
      </c>
      <c r="G15" s="38">
        <v>5198.28</v>
      </c>
      <c r="H15" s="39">
        <f t="shared" si="0"/>
        <v>3326.9</v>
      </c>
      <c r="I15" s="12"/>
      <c r="J15" s="12" t="s">
        <v>274</v>
      </c>
    </row>
    <row r="16" spans="1:213" s="13" customFormat="1" ht="28.5">
      <c r="A16" s="53" t="s">
        <v>115</v>
      </c>
      <c r="B16" s="35" t="s">
        <v>10</v>
      </c>
      <c r="C16" s="35" t="s">
        <v>272</v>
      </c>
      <c r="D16" s="36" t="s">
        <v>273</v>
      </c>
      <c r="E16" s="35" t="s">
        <v>18</v>
      </c>
      <c r="F16" s="37">
        <v>75.72</v>
      </c>
      <c r="G16" s="38">
        <v>19.91</v>
      </c>
      <c r="H16" s="39">
        <f t="shared" si="0"/>
        <v>1507.59</v>
      </c>
      <c r="I16" s="12"/>
      <c r="J16" s="12">
        <v>14</v>
      </c>
      <c r="K16" s="13" t="s">
        <v>275</v>
      </c>
    </row>
    <row r="17" spans="1:13" s="13" customFormat="1">
      <c r="A17" s="53" t="s">
        <v>280</v>
      </c>
      <c r="B17" s="35" t="s">
        <v>10</v>
      </c>
      <c r="C17" s="35" t="s">
        <v>192</v>
      </c>
      <c r="D17" s="36" t="s">
        <v>193</v>
      </c>
      <c r="E17" s="35" t="s">
        <v>11</v>
      </c>
      <c r="F17" s="37">
        <v>28.73</v>
      </c>
      <c r="G17" s="38">
        <v>650.66</v>
      </c>
      <c r="H17" s="39">
        <f t="shared" si="0"/>
        <v>18693.46</v>
      </c>
      <c r="I17" s="12"/>
      <c r="J17" s="12"/>
    </row>
    <row r="18" spans="1:13" s="13" customFormat="1" ht="15">
      <c r="A18" s="54"/>
      <c r="B18" s="14"/>
      <c r="C18" s="14"/>
      <c r="D18" s="8" t="s">
        <v>14</v>
      </c>
      <c r="E18" s="15"/>
      <c r="F18" s="16"/>
      <c r="G18" s="31"/>
      <c r="H18" s="17">
        <f>SUM(H9:H17)</f>
        <v>28992.76</v>
      </c>
      <c r="I18" s="40"/>
      <c r="J18" s="12" t="s">
        <v>259</v>
      </c>
    </row>
    <row r="19" spans="1:13" s="13" customFormat="1" ht="15">
      <c r="A19" s="55" t="s">
        <v>15</v>
      </c>
      <c r="B19" s="7"/>
      <c r="C19" s="7"/>
      <c r="D19" s="8" t="s">
        <v>179</v>
      </c>
      <c r="E19" s="7"/>
      <c r="F19" s="7"/>
      <c r="G19" s="7"/>
      <c r="H19" s="7"/>
      <c r="I19" s="12"/>
      <c r="J19" s="12" t="s">
        <v>212</v>
      </c>
    </row>
    <row r="20" spans="1:13" s="13" customFormat="1" ht="28.5">
      <c r="A20" s="53" t="s">
        <v>16</v>
      </c>
      <c r="B20" s="35" t="s">
        <v>10</v>
      </c>
      <c r="C20" s="35" t="s">
        <v>216</v>
      </c>
      <c r="D20" s="36" t="s">
        <v>217</v>
      </c>
      <c r="E20" s="35" t="s">
        <v>215</v>
      </c>
      <c r="F20" s="37">
        <v>1</v>
      </c>
      <c r="G20" s="38">
        <v>2415.48</v>
      </c>
      <c r="H20" s="39">
        <f t="shared" ref="H20:H37" si="1">ROUND(F20*G20,2)</f>
        <v>2415.48</v>
      </c>
      <c r="I20" s="12"/>
      <c r="J20" s="56">
        <f>6.4+2.17+6.73+12.14+6.4+18.4</f>
        <v>52.24</v>
      </c>
    </row>
    <row r="21" spans="1:13" s="13" customFormat="1">
      <c r="A21" s="53" t="s">
        <v>17</v>
      </c>
      <c r="B21" s="35" t="s">
        <v>10</v>
      </c>
      <c r="C21" s="35" t="s">
        <v>218</v>
      </c>
      <c r="D21" s="36" t="s">
        <v>219</v>
      </c>
      <c r="E21" s="35" t="s">
        <v>18</v>
      </c>
      <c r="F21" s="37">
        <v>114</v>
      </c>
      <c r="G21" s="38">
        <v>73.94</v>
      </c>
      <c r="H21" s="39">
        <f t="shared" si="1"/>
        <v>8429.16</v>
      </c>
      <c r="I21" s="12"/>
      <c r="J21" s="12" t="s">
        <v>228</v>
      </c>
    </row>
    <row r="22" spans="1:13" s="13" customFormat="1" ht="28.5">
      <c r="A22" s="53" t="s">
        <v>19</v>
      </c>
      <c r="B22" s="35" t="s">
        <v>10</v>
      </c>
      <c r="C22" s="35" t="s">
        <v>20</v>
      </c>
      <c r="D22" s="36" t="s">
        <v>21</v>
      </c>
      <c r="E22" s="35" t="s">
        <v>13</v>
      </c>
      <c r="F22" s="37">
        <v>8.5500000000000007</v>
      </c>
      <c r="G22" s="38">
        <v>52.92</v>
      </c>
      <c r="H22" s="39">
        <f t="shared" si="1"/>
        <v>452.47</v>
      </c>
      <c r="I22" s="12"/>
      <c r="J22" s="56">
        <v>19</v>
      </c>
      <c r="K22" s="13" t="s">
        <v>257</v>
      </c>
    </row>
    <row r="23" spans="1:13" s="13" customFormat="1">
      <c r="A23" s="53" t="s">
        <v>22</v>
      </c>
      <c r="B23" s="35" t="s">
        <v>10</v>
      </c>
      <c r="C23" s="35" t="s">
        <v>116</v>
      </c>
      <c r="D23" s="36" t="s">
        <v>117</v>
      </c>
      <c r="E23" s="35" t="s">
        <v>13</v>
      </c>
      <c r="F23" s="37">
        <v>1.38</v>
      </c>
      <c r="G23" s="38">
        <v>179.46</v>
      </c>
      <c r="H23" s="39">
        <f t="shared" si="1"/>
        <v>247.65</v>
      </c>
      <c r="I23" s="12"/>
      <c r="J23" s="56">
        <v>3</v>
      </c>
      <c r="K23" s="13" t="s">
        <v>258</v>
      </c>
    </row>
    <row r="24" spans="1:13" s="13" customFormat="1">
      <c r="A24" s="53" t="s">
        <v>25</v>
      </c>
      <c r="B24" s="35" t="s">
        <v>10</v>
      </c>
      <c r="C24" s="35" t="s">
        <v>23</v>
      </c>
      <c r="D24" s="36" t="s">
        <v>24</v>
      </c>
      <c r="E24" s="35" t="s">
        <v>11</v>
      </c>
      <c r="F24" s="37">
        <v>51.02</v>
      </c>
      <c r="G24" s="38">
        <v>93.75</v>
      </c>
      <c r="H24" s="39">
        <f t="shared" si="1"/>
        <v>4783.13</v>
      </c>
      <c r="I24" s="12"/>
      <c r="J24" s="12"/>
    </row>
    <row r="25" spans="1:13" s="13" customFormat="1">
      <c r="A25" s="53" t="s">
        <v>28</v>
      </c>
      <c r="B25" s="35" t="s">
        <v>10</v>
      </c>
      <c r="C25" s="35" t="s">
        <v>32</v>
      </c>
      <c r="D25" s="36" t="s">
        <v>33</v>
      </c>
      <c r="E25" s="35" t="s">
        <v>34</v>
      </c>
      <c r="F25" s="37">
        <v>647.05999999999995</v>
      </c>
      <c r="G25" s="38">
        <v>10.99</v>
      </c>
      <c r="H25" s="39">
        <f t="shared" si="1"/>
        <v>7111.19</v>
      </c>
      <c r="I25" s="12"/>
      <c r="J25" s="12"/>
    </row>
    <row r="26" spans="1:13" s="13" customFormat="1">
      <c r="A26" s="53" t="s">
        <v>31</v>
      </c>
      <c r="B26" s="35" t="s">
        <v>10</v>
      </c>
      <c r="C26" s="35" t="s">
        <v>26</v>
      </c>
      <c r="D26" s="36" t="s">
        <v>27</v>
      </c>
      <c r="E26" s="35" t="s">
        <v>13</v>
      </c>
      <c r="F26" s="37">
        <v>6.01</v>
      </c>
      <c r="G26" s="38">
        <v>464.19</v>
      </c>
      <c r="H26" s="39">
        <f t="shared" si="1"/>
        <v>2789.78</v>
      </c>
      <c r="I26" s="12"/>
      <c r="J26" s="57" t="s">
        <v>269</v>
      </c>
    </row>
    <row r="27" spans="1:13" s="13" customFormat="1" ht="28.5">
      <c r="A27" s="53" t="s">
        <v>130</v>
      </c>
      <c r="B27" s="35" t="s">
        <v>10</v>
      </c>
      <c r="C27" s="35" t="s">
        <v>29</v>
      </c>
      <c r="D27" s="36" t="s">
        <v>30</v>
      </c>
      <c r="E27" s="35" t="s">
        <v>13</v>
      </c>
      <c r="F27" s="37">
        <v>6.01</v>
      </c>
      <c r="G27" s="38">
        <v>148.80000000000001</v>
      </c>
      <c r="H27" s="39">
        <f t="shared" si="1"/>
        <v>894.29</v>
      </c>
      <c r="I27" s="12"/>
      <c r="J27" s="56">
        <f>(0.6-0.08+0.4-0.08+0.05)*2</f>
        <v>1.7800000000000002</v>
      </c>
      <c r="K27" s="13" t="s">
        <v>18</v>
      </c>
    </row>
    <row r="28" spans="1:13" s="13" customFormat="1" ht="28.5">
      <c r="A28" s="53" t="s">
        <v>131</v>
      </c>
      <c r="B28" s="35" t="s">
        <v>10</v>
      </c>
      <c r="C28" s="35" t="s">
        <v>161</v>
      </c>
      <c r="D28" s="36" t="s">
        <v>162</v>
      </c>
      <c r="E28" s="35" t="s">
        <v>11</v>
      </c>
      <c r="F28" s="37">
        <v>47.49</v>
      </c>
      <c r="G28" s="38">
        <v>13.22</v>
      </c>
      <c r="H28" s="39">
        <f>ROUND(F28*G28,2)</f>
        <v>627.82000000000005</v>
      </c>
      <c r="I28" s="12"/>
      <c r="J28" t="s">
        <v>268</v>
      </c>
      <c r="K28"/>
      <c r="L28"/>
      <c r="M28"/>
    </row>
    <row r="29" spans="1:13" s="13" customFormat="1" ht="28.5">
      <c r="A29" s="53" t="s">
        <v>163</v>
      </c>
      <c r="B29" s="35" t="s">
        <v>10</v>
      </c>
      <c r="C29" s="35" t="s">
        <v>266</v>
      </c>
      <c r="D29" s="36" t="s">
        <v>267</v>
      </c>
      <c r="E29" s="35" t="s">
        <v>11</v>
      </c>
      <c r="F29" s="37">
        <v>47.49</v>
      </c>
      <c r="G29" s="38">
        <v>80.16</v>
      </c>
      <c r="H29" s="39">
        <f>ROUND(F29*G29,2)</f>
        <v>3806.8</v>
      </c>
      <c r="I29" s="12"/>
      <c r="J29"/>
      <c r="K29"/>
      <c r="L29"/>
      <c r="M29"/>
    </row>
    <row r="30" spans="1:13" s="13" customFormat="1">
      <c r="A30" s="53" t="s">
        <v>164</v>
      </c>
      <c r="B30" s="35" t="s">
        <v>10</v>
      </c>
      <c r="C30" s="35" t="s">
        <v>167</v>
      </c>
      <c r="D30" s="36" t="s">
        <v>168</v>
      </c>
      <c r="E30" s="35" t="s">
        <v>13</v>
      </c>
      <c r="F30" s="37">
        <v>87.06</v>
      </c>
      <c r="G30" s="38">
        <v>54.49</v>
      </c>
      <c r="H30" s="39">
        <f t="shared" si="1"/>
        <v>4743.8999999999996</v>
      </c>
      <c r="I30" s="12"/>
      <c r="J30"/>
      <c r="K30"/>
      <c r="L30"/>
      <c r="M30"/>
    </row>
    <row r="31" spans="1:13" s="13" customFormat="1" ht="28.5">
      <c r="A31" s="53" t="s">
        <v>180</v>
      </c>
      <c r="B31" s="35" t="s">
        <v>10</v>
      </c>
      <c r="C31" s="35" t="s">
        <v>213</v>
      </c>
      <c r="D31" s="36" t="s">
        <v>214</v>
      </c>
      <c r="E31" s="35" t="s">
        <v>11</v>
      </c>
      <c r="F31" s="37">
        <v>21.86</v>
      </c>
      <c r="G31" s="38">
        <v>90.41</v>
      </c>
      <c r="H31" s="39">
        <f t="shared" si="1"/>
        <v>1976.36</v>
      </c>
      <c r="I31" s="12"/>
      <c r="J31"/>
      <c r="K31"/>
      <c r="L31"/>
      <c r="M31"/>
    </row>
    <row r="32" spans="1:13" s="13" customFormat="1">
      <c r="A32" s="53" t="s">
        <v>220</v>
      </c>
      <c r="B32" s="35" t="s">
        <v>10</v>
      </c>
      <c r="C32" s="35" t="s">
        <v>118</v>
      </c>
      <c r="D32" s="36" t="s">
        <v>119</v>
      </c>
      <c r="E32" s="35" t="s">
        <v>13</v>
      </c>
      <c r="F32" s="37">
        <v>0.73</v>
      </c>
      <c r="G32" s="38">
        <v>393.07</v>
      </c>
      <c r="H32" s="39">
        <f t="shared" si="1"/>
        <v>286.94</v>
      </c>
      <c r="I32" s="12"/>
      <c r="J32"/>
      <c r="K32"/>
      <c r="L32"/>
      <c r="M32"/>
    </row>
    <row r="33" spans="1:13" s="13" customFormat="1">
      <c r="A33" s="53" t="s">
        <v>221</v>
      </c>
      <c r="B33" s="35" t="s">
        <v>10</v>
      </c>
      <c r="C33" s="35" t="s">
        <v>169</v>
      </c>
      <c r="D33" s="36" t="s">
        <v>292</v>
      </c>
      <c r="E33" s="35" t="s">
        <v>11</v>
      </c>
      <c r="F33" s="37">
        <v>125</v>
      </c>
      <c r="G33" s="38">
        <v>3.82</v>
      </c>
      <c r="H33" s="39">
        <f t="shared" si="1"/>
        <v>477.5</v>
      </c>
      <c r="I33" s="12"/>
      <c r="J33" s="12"/>
    </row>
    <row r="34" spans="1:13" s="13" customFormat="1">
      <c r="A34" s="53" t="s">
        <v>222</v>
      </c>
      <c r="B34" s="35" t="s">
        <v>10</v>
      </c>
      <c r="C34" s="35" t="s">
        <v>116</v>
      </c>
      <c r="D34" s="36" t="s">
        <v>117</v>
      </c>
      <c r="E34" s="35" t="s">
        <v>13</v>
      </c>
      <c r="F34" s="37">
        <v>6.25</v>
      </c>
      <c r="G34" s="38">
        <v>179.46</v>
      </c>
      <c r="H34" s="39">
        <f t="shared" si="1"/>
        <v>1121.6300000000001</v>
      </c>
      <c r="I34" s="12"/>
      <c r="J34" s="12"/>
    </row>
    <row r="35" spans="1:13" s="13" customFormat="1">
      <c r="A35" s="53" t="s">
        <v>223</v>
      </c>
      <c r="B35" s="35" t="s">
        <v>10</v>
      </c>
      <c r="C35" s="35" t="s">
        <v>96</v>
      </c>
      <c r="D35" s="36" t="s">
        <v>97</v>
      </c>
      <c r="E35" s="35" t="s">
        <v>34</v>
      </c>
      <c r="F35" s="37">
        <v>842.5</v>
      </c>
      <c r="G35" s="38">
        <v>13.98</v>
      </c>
      <c r="H35" s="39">
        <f t="shared" si="1"/>
        <v>11778.15</v>
      </c>
      <c r="I35" s="12"/>
      <c r="J35"/>
      <c r="K35"/>
      <c r="L35"/>
      <c r="M35"/>
    </row>
    <row r="36" spans="1:13" s="13" customFormat="1">
      <c r="A36" s="53" t="s">
        <v>255</v>
      </c>
      <c r="B36" s="35" t="s">
        <v>10</v>
      </c>
      <c r="C36" s="35" t="s">
        <v>26</v>
      </c>
      <c r="D36" s="36" t="s">
        <v>27</v>
      </c>
      <c r="E36" s="35" t="s">
        <v>13</v>
      </c>
      <c r="F36" s="37">
        <v>18.75</v>
      </c>
      <c r="G36" s="38">
        <v>464.19</v>
      </c>
      <c r="H36" s="39">
        <f t="shared" si="1"/>
        <v>8703.56</v>
      </c>
      <c r="I36" s="12"/>
      <c r="J36" s="12"/>
    </row>
    <row r="37" spans="1:13" s="13" customFormat="1" ht="28.5">
      <c r="A37" s="53" t="s">
        <v>256</v>
      </c>
      <c r="B37" s="35" t="s">
        <v>10</v>
      </c>
      <c r="C37" s="35" t="s">
        <v>260</v>
      </c>
      <c r="D37" s="36" t="s">
        <v>261</v>
      </c>
      <c r="E37" s="35" t="s">
        <v>13</v>
      </c>
      <c r="F37" s="37">
        <v>18.75</v>
      </c>
      <c r="G37" s="38">
        <v>74.400000000000006</v>
      </c>
      <c r="H37" s="39">
        <f t="shared" si="1"/>
        <v>1395</v>
      </c>
      <c r="I37" s="12"/>
      <c r="J37" s="12"/>
    </row>
    <row r="38" spans="1:13" s="13" customFormat="1" ht="15">
      <c r="A38" s="52"/>
      <c r="B38" s="7"/>
      <c r="C38" s="7"/>
      <c r="D38" s="8" t="s">
        <v>35</v>
      </c>
      <c r="E38" s="20"/>
      <c r="F38" s="20"/>
      <c r="G38" s="32"/>
      <c r="H38" s="17">
        <f>SUM(H20:H37)</f>
        <v>62040.81</v>
      </c>
      <c r="I38" s="12"/>
      <c r="J38" s="12" t="s">
        <v>239</v>
      </c>
    </row>
    <row r="39" spans="1:13" s="13" customFormat="1" ht="15">
      <c r="A39" s="55" t="s">
        <v>36</v>
      </c>
      <c r="B39" s="7"/>
      <c r="C39" s="7"/>
      <c r="D39" s="8" t="s">
        <v>37</v>
      </c>
      <c r="E39" s="7"/>
      <c r="F39" s="7"/>
      <c r="G39" s="7"/>
      <c r="H39" s="7"/>
      <c r="I39" s="12"/>
      <c r="J39" s="56">
        <v>10.52</v>
      </c>
    </row>
    <row r="40" spans="1:13" s="13" customFormat="1">
      <c r="A40" s="53" t="s">
        <v>38</v>
      </c>
      <c r="B40" s="35" t="s">
        <v>10</v>
      </c>
      <c r="C40" s="35" t="s">
        <v>32</v>
      </c>
      <c r="D40" s="36" t="s">
        <v>33</v>
      </c>
      <c r="E40" s="35" t="s">
        <v>34</v>
      </c>
      <c r="F40" s="37">
        <v>52.14</v>
      </c>
      <c r="G40" s="38">
        <v>10.99</v>
      </c>
      <c r="H40" s="39">
        <f t="shared" ref="H40:H44" si="2">ROUND(F40*G40,2)</f>
        <v>573.02</v>
      </c>
      <c r="I40" s="12"/>
      <c r="J40" s="12"/>
    </row>
    <row r="41" spans="1:13" s="13" customFormat="1" ht="28.5">
      <c r="A41" s="53" t="s">
        <v>39</v>
      </c>
      <c r="B41" s="35" t="s">
        <v>10</v>
      </c>
      <c r="C41" s="35" t="s">
        <v>213</v>
      </c>
      <c r="D41" s="36" t="s">
        <v>214</v>
      </c>
      <c r="E41" s="35" t="s">
        <v>11</v>
      </c>
      <c r="F41" s="37">
        <v>54.74</v>
      </c>
      <c r="G41" s="38">
        <v>90.41</v>
      </c>
      <c r="H41" s="39">
        <f t="shared" si="2"/>
        <v>4949.04</v>
      </c>
      <c r="I41" s="12"/>
      <c r="J41" s="12"/>
    </row>
    <row r="42" spans="1:13" s="13" customFormat="1">
      <c r="A42" s="53" t="s">
        <v>40</v>
      </c>
      <c r="B42" s="35" t="s">
        <v>10</v>
      </c>
      <c r="C42" s="35" t="s">
        <v>118</v>
      </c>
      <c r="D42" s="36" t="s">
        <v>119</v>
      </c>
      <c r="E42" s="35" t="s">
        <v>13</v>
      </c>
      <c r="F42" s="37">
        <v>0.85</v>
      </c>
      <c r="G42" s="38">
        <v>393.07</v>
      </c>
      <c r="H42" s="39">
        <f t="shared" si="2"/>
        <v>334.11</v>
      </c>
      <c r="I42" s="12"/>
      <c r="J42" s="12"/>
    </row>
    <row r="43" spans="1:13" s="13" customFormat="1">
      <c r="A43" s="53" t="s">
        <v>41</v>
      </c>
      <c r="B43" s="35" t="s">
        <v>10</v>
      </c>
      <c r="C43" s="35" t="s">
        <v>138</v>
      </c>
      <c r="D43" s="36" t="s">
        <v>139</v>
      </c>
      <c r="E43" s="35" t="s">
        <v>13</v>
      </c>
      <c r="F43" s="37">
        <v>0.63</v>
      </c>
      <c r="G43" s="38">
        <v>1714.05</v>
      </c>
      <c r="H43" s="39">
        <f t="shared" si="2"/>
        <v>1079.8499999999999</v>
      </c>
      <c r="I43" s="12"/>
      <c r="J43" s="12" t="s">
        <v>240</v>
      </c>
    </row>
    <row r="44" spans="1:13" s="13" customFormat="1" ht="28.5">
      <c r="A44" s="53" t="s">
        <v>42</v>
      </c>
      <c r="B44" s="35" t="s">
        <v>10</v>
      </c>
      <c r="C44" s="35" t="s">
        <v>120</v>
      </c>
      <c r="D44" s="36" t="s">
        <v>121</v>
      </c>
      <c r="E44" s="35" t="s">
        <v>34</v>
      </c>
      <c r="F44" s="37">
        <v>635.72</v>
      </c>
      <c r="G44" s="38">
        <v>23.03</v>
      </c>
      <c r="H44" s="39">
        <f t="shared" si="2"/>
        <v>14640.63</v>
      </c>
      <c r="I44" s="12"/>
      <c r="J44" s="12">
        <v>5</v>
      </c>
    </row>
    <row r="45" spans="1:13" s="13" customFormat="1" ht="15">
      <c r="A45" s="54"/>
      <c r="B45" s="14"/>
      <c r="C45" s="14"/>
      <c r="D45" s="8" t="s">
        <v>43</v>
      </c>
      <c r="E45" s="15"/>
      <c r="F45" s="34"/>
      <c r="G45" s="31"/>
      <c r="H45" s="17">
        <f>SUM(H40:H44)</f>
        <v>21576.649999999998</v>
      </c>
      <c r="I45" s="12"/>
      <c r="J45" s="12"/>
    </row>
    <row r="46" spans="1:13" s="13" customFormat="1" ht="15">
      <c r="A46" s="55" t="s">
        <v>44</v>
      </c>
      <c r="B46" s="7"/>
      <c r="C46" s="7"/>
      <c r="D46" s="8" t="s">
        <v>254</v>
      </c>
      <c r="E46" s="7"/>
      <c r="F46" s="7"/>
      <c r="G46" s="7"/>
      <c r="H46" s="7"/>
      <c r="I46" s="12"/>
      <c r="J46" s="12"/>
    </row>
    <row r="47" spans="1:13" s="13" customFormat="1" ht="28.5">
      <c r="A47" s="53" t="s">
        <v>45</v>
      </c>
      <c r="B47" s="35" t="s">
        <v>10</v>
      </c>
      <c r="C47" s="35" t="s">
        <v>120</v>
      </c>
      <c r="D47" s="36" t="s">
        <v>121</v>
      </c>
      <c r="E47" s="35" t="s">
        <v>34</v>
      </c>
      <c r="F47" s="37">
        <v>488.44</v>
      </c>
      <c r="G47" s="38">
        <v>23.03</v>
      </c>
      <c r="H47" s="39">
        <f t="shared" ref="H47:H53" si="3">ROUND(F47*G47,2)</f>
        <v>11248.77</v>
      </c>
      <c r="I47" s="12"/>
      <c r="J47" s="12"/>
    </row>
    <row r="48" spans="1:13" s="13" customFormat="1">
      <c r="A48" s="53" t="s">
        <v>46</v>
      </c>
      <c r="B48" s="35" t="s">
        <v>10</v>
      </c>
      <c r="C48" s="35" t="s">
        <v>141</v>
      </c>
      <c r="D48" s="36" t="s">
        <v>142</v>
      </c>
      <c r="E48" s="35" t="s">
        <v>11</v>
      </c>
      <c r="F48" s="37">
        <v>137.01</v>
      </c>
      <c r="G48" s="38">
        <v>45.93</v>
      </c>
      <c r="H48" s="39">
        <f t="shared" si="3"/>
        <v>6292.87</v>
      </c>
      <c r="I48" s="12"/>
      <c r="J48" s="12"/>
    </row>
    <row r="49" spans="1:13" s="13" customFormat="1">
      <c r="A49" s="53" t="s">
        <v>132</v>
      </c>
      <c r="B49" s="35" t="s">
        <v>10</v>
      </c>
      <c r="C49" s="35" t="s">
        <v>246</v>
      </c>
      <c r="D49" s="36" t="s">
        <v>245</v>
      </c>
      <c r="E49" s="35" t="s">
        <v>11</v>
      </c>
      <c r="F49" s="37">
        <v>65.94</v>
      </c>
      <c r="G49" s="38">
        <v>107.19</v>
      </c>
      <c r="H49" s="39">
        <f t="shared" si="3"/>
        <v>7068.11</v>
      </c>
      <c r="I49" s="12"/>
      <c r="J49" s="12"/>
    </row>
    <row r="50" spans="1:13" s="13" customFormat="1">
      <c r="A50" s="53" t="s">
        <v>133</v>
      </c>
      <c r="B50" s="35" t="s">
        <v>10</v>
      </c>
      <c r="C50" s="35" t="s">
        <v>247</v>
      </c>
      <c r="D50" s="36" t="s">
        <v>248</v>
      </c>
      <c r="E50" s="35" t="s">
        <v>18</v>
      </c>
      <c r="F50" s="37">
        <v>11.52</v>
      </c>
      <c r="G50" s="38">
        <v>119.95</v>
      </c>
      <c r="H50" s="39">
        <f t="shared" si="3"/>
        <v>1381.82</v>
      </c>
      <c r="I50" s="12"/>
      <c r="J50" s="12"/>
    </row>
    <row r="51" spans="1:13" s="13" customFormat="1">
      <c r="A51" s="53" t="s">
        <v>134</v>
      </c>
      <c r="B51" s="35" t="s">
        <v>10</v>
      </c>
      <c r="C51" s="35" t="s">
        <v>224</v>
      </c>
      <c r="D51" s="36" t="s">
        <v>225</v>
      </c>
      <c r="E51" s="35" t="s">
        <v>18</v>
      </c>
      <c r="F51" s="37">
        <v>29.79</v>
      </c>
      <c r="G51" s="38">
        <v>142.11000000000001</v>
      </c>
      <c r="H51" s="39">
        <f t="shared" si="3"/>
        <v>4233.46</v>
      </c>
      <c r="I51" s="12"/>
      <c r="J51" s="12"/>
    </row>
    <row r="52" spans="1:13" s="13" customFormat="1">
      <c r="A52" s="53" t="s">
        <v>135</v>
      </c>
      <c r="B52" s="35" t="s">
        <v>10</v>
      </c>
      <c r="C52" s="35" t="s">
        <v>125</v>
      </c>
      <c r="D52" s="36" t="s">
        <v>124</v>
      </c>
      <c r="E52" s="35" t="s">
        <v>82</v>
      </c>
      <c r="F52" s="37">
        <v>4</v>
      </c>
      <c r="G52" s="38">
        <v>15.16</v>
      </c>
      <c r="H52" s="39">
        <f t="shared" si="3"/>
        <v>60.64</v>
      </c>
      <c r="I52" s="12"/>
      <c r="J52"/>
      <c r="K52"/>
      <c r="L52"/>
      <c r="M52"/>
    </row>
    <row r="53" spans="1:13" s="13" customFormat="1" ht="28.5">
      <c r="A53" s="53" t="s">
        <v>136</v>
      </c>
      <c r="B53" s="35" t="s">
        <v>10</v>
      </c>
      <c r="C53" s="35" t="s">
        <v>262</v>
      </c>
      <c r="D53" s="36" t="s">
        <v>263</v>
      </c>
      <c r="E53" s="35" t="s">
        <v>18</v>
      </c>
      <c r="F53" s="37">
        <v>16</v>
      </c>
      <c r="G53" s="38">
        <v>53.45</v>
      </c>
      <c r="H53" s="39">
        <f t="shared" si="3"/>
        <v>855.2</v>
      </c>
      <c r="I53" s="12"/>
      <c r="J53"/>
      <c r="K53"/>
      <c r="L53"/>
      <c r="M53"/>
    </row>
    <row r="54" spans="1:13" s="13" customFormat="1" ht="15">
      <c r="A54" s="54"/>
      <c r="B54" s="14"/>
      <c r="C54" s="14"/>
      <c r="D54" s="8" t="s">
        <v>47</v>
      </c>
      <c r="E54" s="15"/>
      <c r="F54" s="16"/>
      <c r="G54" s="31"/>
      <c r="H54" s="17">
        <f>SUM(H47:H53)</f>
        <v>31140.87</v>
      </c>
      <c r="I54" s="12"/>
      <c r="J54"/>
      <c r="K54"/>
      <c r="L54"/>
      <c r="M54"/>
    </row>
    <row r="55" spans="1:13" s="13" customFormat="1" ht="15">
      <c r="A55" s="55" t="s">
        <v>48</v>
      </c>
      <c r="B55" s="7"/>
      <c r="C55" s="7"/>
      <c r="D55" s="8" t="s">
        <v>51</v>
      </c>
      <c r="E55" s="7"/>
      <c r="F55" s="7"/>
      <c r="G55" s="7"/>
      <c r="H55" s="7"/>
      <c r="I55" s="12"/>
      <c r="J55"/>
      <c r="K55"/>
      <c r="L55"/>
      <c r="M55"/>
    </row>
    <row r="56" spans="1:13" s="13" customFormat="1" ht="28.5">
      <c r="A56" s="53" t="s">
        <v>200</v>
      </c>
      <c r="B56" s="35" t="s">
        <v>10</v>
      </c>
      <c r="C56" s="35" t="s">
        <v>66</v>
      </c>
      <c r="D56" s="36" t="s">
        <v>67</v>
      </c>
      <c r="E56" s="35" t="s">
        <v>18</v>
      </c>
      <c r="F56" s="37">
        <v>36</v>
      </c>
      <c r="G56" s="38">
        <v>77.25</v>
      </c>
      <c r="H56" s="39">
        <f t="shared" ref="H56:H71" si="4">ROUND(F56*G56,2)</f>
        <v>2781</v>
      </c>
      <c r="I56" s="12"/>
      <c r="J56"/>
      <c r="K56"/>
      <c r="L56"/>
      <c r="M56"/>
    </row>
    <row r="57" spans="1:13" s="13" customFormat="1" ht="28.5">
      <c r="A57" s="53" t="s">
        <v>201</v>
      </c>
      <c r="B57" s="35" t="s">
        <v>10</v>
      </c>
      <c r="C57" s="35" t="s">
        <v>208</v>
      </c>
      <c r="D57" s="36" t="s">
        <v>209</v>
      </c>
      <c r="E57" s="35" t="s">
        <v>53</v>
      </c>
      <c r="F57" s="37">
        <v>1</v>
      </c>
      <c r="G57" s="38">
        <v>655.7</v>
      </c>
      <c r="H57" s="39">
        <f t="shared" si="4"/>
        <v>655.7</v>
      </c>
      <c r="I57" s="12"/>
      <c r="J57"/>
      <c r="K57"/>
      <c r="L57"/>
      <c r="M57"/>
    </row>
    <row r="58" spans="1:13" s="13" customFormat="1">
      <c r="A58" s="53" t="s">
        <v>202</v>
      </c>
      <c r="B58" s="35" t="s">
        <v>10</v>
      </c>
      <c r="C58" s="35" t="s">
        <v>55</v>
      </c>
      <c r="D58" s="36" t="s">
        <v>56</v>
      </c>
      <c r="E58" s="35" t="s">
        <v>34</v>
      </c>
      <c r="F58" s="37">
        <v>0.7</v>
      </c>
      <c r="G58" s="38">
        <v>118.17</v>
      </c>
      <c r="H58" s="39">
        <f t="shared" si="4"/>
        <v>82.72</v>
      </c>
      <c r="I58" s="12"/>
      <c r="J58"/>
      <c r="K58"/>
      <c r="L58"/>
      <c r="M58"/>
    </row>
    <row r="59" spans="1:13" s="13" customFormat="1" ht="28.5">
      <c r="A59" s="53" t="s">
        <v>203</v>
      </c>
      <c r="B59" s="35" t="s">
        <v>10</v>
      </c>
      <c r="C59" s="35" t="s">
        <v>58</v>
      </c>
      <c r="D59" s="36" t="s">
        <v>59</v>
      </c>
      <c r="E59" s="35" t="s">
        <v>53</v>
      </c>
      <c r="F59" s="37">
        <v>2</v>
      </c>
      <c r="G59" s="38">
        <v>22.42</v>
      </c>
      <c r="H59" s="39">
        <f t="shared" si="4"/>
        <v>44.84</v>
      </c>
      <c r="I59" s="12"/>
      <c r="J59"/>
      <c r="K59"/>
      <c r="L59"/>
      <c r="M59"/>
    </row>
    <row r="60" spans="1:13" s="13" customFormat="1" ht="28.5">
      <c r="A60" s="53" t="s">
        <v>204</v>
      </c>
      <c r="B60" s="35" t="s">
        <v>10</v>
      </c>
      <c r="C60" s="35" t="s">
        <v>60</v>
      </c>
      <c r="D60" s="36" t="s">
        <v>61</v>
      </c>
      <c r="E60" s="35" t="s">
        <v>53</v>
      </c>
      <c r="F60" s="37">
        <v>1</v>
      </c>
      <c r="G60" s="38">
        <v>137.78</v>
      </c>
      <c r="H60" s="39">
        <f t="shared" si="4"/>
        <v>137.78</v>
      </c>
      <c r="I60" s="12"/>
      <c r="J60"/>
      <c r="K60"/>
      <c r="L60"/>
      <c r="M60"/>
    </row>
    <row r="61" spans="1:13" s="13" customFormat="1">
      <c r="A61" s="53" t="s">
        <v>176</v>
      </c>
      <c r="B61" s="35" t="s">
        <v>10</v>
      </c>
      <c r="C61" s="35" t="s">
        <v>62</v>
      </c>
      <c r="D61" s="36" t="s">
        <v>63</v>
      </c>
      <c r="E61" s="35" t="s">
        <v>53</v>
      </c>
      <c r="F61" s="37">
        <v>1</v>
      </c>
      <c r="G61" s="38">
        <v>365.36</v>
      </c>
      <c r="H61" s="39">
        <f t="shared" si="4"/>
        <v>365.36</v>
      </c>
      <c r="I61" s="12"/>
      <c r="J61"/>
      <c r="K61"/>
      <c r="L61"/>
      <c r="M61"/>
    </row>
    <row r="62" spans="1:13" s="13" customFormat="1" ht="28.5">
      <c r="A62" s="53" t="s">
        <v>205</v>
      </c>
      <c r="B62" s="35" t="s">
        <v>10</v>
      </c>
      <c r="C62" s="35" t="s">
        <v>252</v>
      </c>
      <c r="D62" s="36" t="s">
        <v>253</v>
      </c>
      <c r="E62" s="35" t="s">
        <v>18</v>
      </c>
      <c r="F62" s="37">
        <v>39.549999999999997</v>
      </c>
      <c r="G62" s="38">
        <v>17.47</v>
      </c>
      <c r="H62" s="39">
        <f t="shared" si="4"/>
        <v>690.94</v>
      </c>
      <c r="I62" s="12"/>
      <c r="J62"/>
      <c r="K62"/>
      <c r="L62"/>
      <c r="M62"/>
    </row>
    <row r="63" spans="1:13" s="13" customFormat="1" ht="28.5">
      <c r="A63" s="53" t="s">
        <v>206</v>
      </c>
      <c r="B63" s="35" t="s">
        <v>10</v>
      </c>
      <c r="C63" s="35" t="s">
        <v>64</v>
      </c>
      <c r="D63" s="36" t="s">
        <v>65</v>
      </c>
      <c r="E63" s="35" t="s">
        <v>18</v>
      </c>
      <c r="F63" s="37">
        <v>118.65</v>
      </c>
      <c r="G63" s="38">
        <v>4.09</v>
      </c>
      <c r="H63" s="39">
        <f t="shared" si="4"/>
        <v>485.28</v>
      </c>
      <c r="I63" s="12"/>
      <c r="J63" s="12"/>
    </row>
    <row r="64" spans="1:13" s="13" customFormat="1">
      <c r="A64" s="53" t="s">
        <v>229</v>
      </c>
      <c r="B64" s="35" t="s">
        <v>10</v>
      </c>
      <c r="C64" s="35" t="s">
        <v>250</v>
      </c>
      <c r="D64" s="36" t="s">
        <v>251</v>
      </c>
      <c r="E64" s="35" t="s">
        <v>53</v>
      </c>
      <c r="F64" s="37">
        <v>4</v>
      </c>
      <c r="G64" s="38">
        <v>17.21</v>
      </c>
      <c r="H64" s="39">
        <f t="shared" si="4"/>
        <v>68.84</v>
      </c>
      <c r="I64" s="12"/>
      <c r="J64" s="12"/>
    </row>
    <row r="65" spans="1:212">
      <c r="A65" s="53" t="s">
        <v>230</v>
      </c>
      <c r="B65" s="35" t="s">
        <v>10</v>
      </c>
      <c r="C65" s="35" t="s">
        <v>68</v>
      </c>
      <c r="D65" s="36" t="s">
        <v>69</v>
      </c>
      <c r="E65" s="35" t="s">
        <v>53</v>
      </c>
      <c r="F65" s="37">
        <v>10</v>
      </c>
      <c r="G65" s="38">
        <v>13.6</v>
      </c>
      <c r="H65" s="39">
        <f t="shared" si="4"/>
        <v>136</v>
      </c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</row>
    <row r="66" spans="1:212" s="13" customFormat="1">
      <c r="A66" s="53" t="s">
        <v>231</v>
      </c>
      <c r="B66" s="35" t="s">
        <v>10</v>
      </c>
      <c r="C66" s="35" t="s">
        <v>70</v>
      </c>
      <c r="D66" s="36" t="s">
        <v>71</v>
      </c>
      <c r="E66" s="35" t="s">
        <v>72</v>
      </c>
      <c r="F66" s="37">
        <v>8</v>
      </c>
      <c r="G66" s="38">
        <v>24.11</v>
      </c>
      <c r="H66" s="39">
        <f t="shared" si="4"/>
        <v>192.88</v>
      </c>
      <c r="I66" s="12"/>
      <c r="J66" s="12"/>
    </row>
    <row r="67" spans="1:212" s="13" customFormat="1">
      <c r="A67" s="53" t="s">
        <v>232</v>
      </c>
      <c r="B67" s="35" t="s">
        <v>10</v>
      </c>
      <c r="C67" s="35" t="s">
        <v>73</v>
      </c>
      <c r="D67" s="36" t="s">
        <v>74</v>
      </c>
      <c r="E67" s="35" t="s">
        <v>72</v>
      </c>
      <c r="F67" s="37">
        <v>1</v>
      </c>
      <c r="G67" s="38">
        <v>29.93</v>
      </c>
      <c r="H67" s="39">
        <f t="shared" si="4"/>
        <v>29.93</v>
      </c>
      <c r="I67" s="12"/>
      <c r="J67" s="12"/>
    </row>
    <row r="68" spans="1:212" s="13" customFormat="1">
      <c r="A68" s="53" t="s">
        <v>233</v>
      </c>
      <c r="B68" s="35" t="s">
        <v>10</v>
      </c>
      <c r="C68" s="35" t="s">
        <v>75</v>
      </c>
      <c r="D68" s="36" t="s">
        <v>76</v>
      </c>
      <c r="E68" s="35" t="s">
        <v>72</v>
      </c>
      <c r="F68" s="37">
        <v>1</v>
      </c>
      <c r="G68" s="38">
        <v>23.53</v>
      </c>
      <c r="H68" s="39">
        <f t="shared" si="4"/>
        <v>23.53</v>
      </c>
      <c r="I68" s="12"/>
      <c r="J68" s="12"/>
    </row>
    <row r="69" spans="1:212" s="13" customFormat="1" ht="28.5">
      <c r="A69" s="53" t="s">
        <v>234</v>
      </c>
      <c r="B69" s="35" t="s">
        <v>10</v>
      </c>
      <c r="C69" s="35" t="s">
        <v>122</v>
      </c>
      <c r="D69" s="36" t="s">
        <v>123</v>
      </c>
      <c r="E69" s="35" t="s">
        <v>18</v>
      </c>
      <c r="F69" s="37">
        <v>12</v>
      </c>
      <c r="G69" s="38">
        <v>154.88999999999999</v>
      </c>
      <c r="H69" s="39">
        <f t="shared" si="4"/>
        <v>1858.68</v>
      </c>
      <c r="I69" s="12"/>
      <c r="J69" s="12"/>
    </row>
    <row r="70" spans="1:212" s="13" customFormat="1" ht="40.15" customHeight="1">
      <c r="A70" s="53" t="s">
        <v>235</v>
      </c>
      <c r="B70" s="35" t="s">
        <v>145</v>
      </c>
      <c r="C70" s="35" t="s">
        <v>291</v>
      </c>
      <c r="D70" s="36" t="s">
        <v>207</v>
      </c>
      <c r="E70" s="35" t="s">
        <v>53</v>
      </c>
      <c r="F70" s="37">
        <v>13</v>
      </c>
      <c r="G70" s="38">
        <v>103.93</v>
      </c>
      <c r="H70" s="39">
        <f t="shared" si="4"/>
        <v>1351.09</v>
      </c>
      <c r="I70" s="12"/>
      <c r="J70" s="12"/>
    </row>
    <row r="71" spans="1:212" s="46" customFormat="1">
      <c r="A71" s="53" t="s">
        <v>249</v>
      </c>
      <c r="B71" s="35" t="s">
        <v>10</v>
      </c>
      <c r="C71" s="35" t="s">
        <v>146</v>
      </c>
      <c r="D71" s="36" t="s">
        <v>147</v>
      </c>
      <c r="E71" s="35" t="s">
        <v>53</v>
      </c>
      <c r="F71" s="37">
        <v>13</v>
      </c>
      <c r="G71" s="38">
        <v>33.72</v>
      </c>
      <c r="H71" s="39">
        <f t="shared" si="4"/>
        <v>438.36</v>
      </c>
      <c r="I71" s="45"/>
      <c r="J71" s="45"/>
    </row>
    <row r="72" spans="1:212" s="46" customFormat="1" ht="15">
      <c r="A72" s="54"/>
      <c r="B72" s="14"/>
      <c r="C72" s="14"/>
      <c r="D72" s="8" t="s">
        <v>49</v>
      </c>
      <c r="E72" s="15"/>
      <c r="F72" s="16"/>
      <c r="G72" s="31"/>
      <c r="H72" s="17">
        <f>SUM(H56:H71)</f>
        <v>9342.93</v>
      </c>
      <c r="I72" s="45"/>
      <c r="J72" s="45"/>
    </row>
    <row r="73" spans="1:212" s="13" customFormat="1" ht="15">
      <c r="A73" s="55" t="s">
        <v>50</v>
      </c>
      <c r="B73" s="7"/>
      <c r="C73" s="7"/>
      <c r="D73" s="8" t="s">
        <v>85</v>
      </c>
      <c r="E73" s="7"/>
      <c r="F73" s="7"/>
      <c r="G73" s="7"/>
      <c r="H73" s="7"/>
      <c r="I73" s="12"/>
      <c r="J73" s="12"/>
    </row>
    <row r="74" spans="1:212" s="46" customFormat="1" ht="15">
      <c r="A74" s="52"/>
      <c r="B74" s="7"/>
      <c r="C74" s="7"/>
      <c r="D74" s="8" t="s">
        <v>128</v>
      </c>
      <c r="E74" s="7"/>
      <c r="F74" s="7"/>
      <c r="G74" s="7"/>
      <c r="H74" s="7"/>
      <c r="I74" s="45"/>
      <c r="J74" s="47"/>
      <c r="K74" s="47"/>
      <c r="L74" s="47"/>
      <c r="M74" s="47"/>
    </row>
    <row r="75" spans="1:212" s="46" customFormat="1">
      <c r="A75" s="53" t="s">
        <v>52</v>
      </c>
      <c r="B75" s="35" t="s">
        <v>10</v>
      </c>
      <c r="C75" s="35" t="s">
        <v>86</v>
      </c>
      <c r="D75" s="36" t="s">
        <v>87</v>
      </c>
      <c r="E75" s="35" t="s">
        <v>11</v>
      </c>
      <c r="F75" s="37">
        <v>98.53</v>
      </c>
      <c r="G75" s="38">
        <v>6.32</v>
      </c>
      <c r="H75" s="39">
        <f>ROUND(F75*G75,2)</f>
        <v>622.71</v>
      </c>
      <c r="I75" s="45"/>
      <c r="J75" s="45"/>
    </row>
    <row r="76" spans="1:212" s="13" customFormat="1">
      <c r="A76" s="53" t="s">
        <v>54</v>
      </c>
      <c r="B76" s="35" t="s">
        <v>10</v>
      </c>
      <c r="C76" s="35" t="s">
        <v>88</v>
      </c>
      <c r="D76" s="36" t="s">
        <v>89</v>
      </c>
      <c r="E76" s="35" t="s">
        <v>11</v>
      </c>
      <c r="F76" s="37">
        <v>98.53</v>
      </c>
      <c r="G76" s="38">
        <v>25.04</v>
      </c>
      <c r="H76" s="39">
        <f>ROUND(F76*G76,2)</f>
        <v>2467.19</v>
      </c>
      <c r="I76" s="12"/>
      <c r="J76" s="12"/>
    </row>
    <row r="77" spans="1:212" s="46" customFormat="1" ht="15">
      <c r="A77" s="52"/>
      <c r="B77" s="7"/>
      <c r="C77" s="7"/>
      <c r="D77" s="8" t="s">
        <v>129</v>
      </c>
      <c r="E77" s="7"/>
      <c r="F77" s="7"/>
      <c r="G77" s="7"/>
      <c r="H77" s="7"/>
      <c r="I77" s="45"/>
      <c r="J77" s="45"/>
    </row>
    <row r="78" spans="1:212" s="13" customFormat="1">
      <c r="A78" s="53" t="s">
        <v>57</v>
      </c>
      <c r="B78" s="35" t="s">
        <v>10</v>
      </c>
      <c r="C78" s="35" t="s">
        <v>86</v>
      </c>
      <c r="D78" s="36" t="s">
        <v>87</v>
      </c>
      <c r="E78" s="35" t="s">
        <v>11</v>
      </c>
      <c r="F78" s="37">
        <v>56.74</v>
      </c>
      <c r="G78" s="38">
        <v>6.32</v>
      </c>
      <c r="H78" s="39">
        <f>ROUND(F78*G78,2)</f>
        <v>358.6</v>
      </c>
      <c r="I78" s="12"/>
      <c r="J78" s="12"/>
    </row>
    <row r="79" spans="1:212" s="19" customFormat="1" ht="15">
      <c r="A79" s="53" t="s">
        <v>140</v>
      </c>
      <c r="B79" s="35" t="s">
        <v>10</v>
      </c>
      <c r="C79" s="35" t="s">
        <v>188</v>
      </c>
      <c r="D79" s="36" t="s">
        <v>189</v>
      </c>
      <c r="E79" s="35" t="s">
        <v>11</v>
      </c>
      <c r="F79" s="37">
        <v>56.74</v>
      </c>
      <c r="G79" s="38">
        <v>20.75</v>
      </c>
      <c r="H79" s="39">
        <f>ROUND(F79*G79,2)</f>
        <v>1177.3599999999999</v>
      </c>
      <c r="I79" s="18"/>
      <c r="J79" s="18"/>
    </row>
    <row r="80" spans="1:212" s="13" customFormat="1">
      <c r="A80" s="53" t="s">
        <v>143</v>
      </c>
      <c r="B80" s="35" t="s">
        <v>10</v>
      </c>
      <c r="C80" s="35" t="s">
        <v>190</v>
      </c>
      <c r="D80" s="36" t="s">
        <v>191</v>
      </c>
      <c r="E80" s="35" t="s">
        <v>11</v>
      </c>
      <c r="F80" s="37">
        <v>31.56</v>
      </c>
      <c r="G80" s="38">
        <v>169.5</v>
      </c>
      <c r="H80" s="39">
        <f>ROUND(F80*G80,2)</f>
        <v>5349.42</v>
      </c>
      <c r="I80" s="12"/>
      <c r="J80" s="12"/>
    </row>
    <row r="81" spans="1:13" s="13" customFormat="1">
      <c r="A81" s="53" t="s">
        <v>144</v>
      </c>
      <c r="B81" s="35" t="s">
        <v>10</v>
      </c>
      <c r="C81" s="35" t="s">
        <v>194</v>
      </c>
      <c r="D81" s="36" t="s">
        <v>195</v>
      </c>
      <c r="E81" s="35" t="s">
        <v>11</v>
      </c>
      <c r="F81" s="37">
        <v>58.28</v>
      </c>
      <c r="G81" s="38">
        <v>84.05</v>
      </c>
      <c r="H81" s="39">
        <f>ROUND(F81*G81,2)</f>
        <v>4898.43</v>
      </c>
      <c r="I81" s="12"/>
      <c r="J81" s="12"/>
    </row>
    <row r="82" spans="1:13" s="13" customFormat="1" ht="15">
      <c r="A82" s="52"/>
      <c r="B82" s="7"/>
      <c r="C82" s="7"/>
      <c r="D82" s="8" t="s">
        <v>92</v>
      </c>
      <c r="E82" s="7"/>
      <c r="F82" s="7"/>
      <c r="G82" s="7"/>
      <c r="H82" s="7"/>
      <c r="I82" s="12"/>
      <c r="J82" s="41"/>
    </row>
    <row r="83" spans="1:13" s="13" customFormat="1">
      <c r="A83" s="53" t="s">
        <v>181</v>
      </c>
      <c r="B83" s="35" t="s">
        <v>10</v>
      </c>
      <c r="C83" s="35" t="s">
        <v>226</v>
      </c>
      <c r="D83" s="36" t="s">
        <v>227</v>
      </c>
      <c r="E83" s="35" t="s">
        <v>11</v>
      </c>
      <c r="F83" s="37">
        <v>125</v>
      </c>
      <c r="G83" s="38">
        <v>34.81</v>
      </c>
      <c r="H83" s="39">
        <f>ROUND(F83*G83,2)</f>
        <v>4351.25</v>
      </c>
      <c r="I83" s="12"/>
      <c r="J83"/>
      <c r="K83"/>
      <c r="L83"/>
      <c r="M83"/>
    </row>
    <row r="84" spans="1:13" s="13" customFormat="1" ht="15">
      <c r="A84" s="54"/>
      <c r="B84" s="14"/>
      <c r="C84" s="14"/>
      <c r="D84" s="8" t="s">
        <v>77</v>
      </c>
      <c r="E84" s="15"/>
      <c r="F84" s="16"/>
      <c r="G84" s="31"/>
      <c r="H84" s="17">
        <f>SUM(H83,H78:H81,H75:H76)</f>
        <v>19224.96</v>
      </c>
      <c r="I84" s="12"/>
      <c r="J84" s="12"/>
    </row>
    <row r="85" spans="1:13" s="13" customFormat="1" ht="15">
      <c r="A85" s="55" t="s">
        <v>78</v>
      </c>
      <c r="B85" s="7"/>
      <c r="C85" s="7"/>
      <c r="D85" s="8" t="s">
        <v>101</v>
      </c>
      <c r="E85" s="7"/>
      <c r="F85" s="7"/>
      <c r="G85" s="7"/>
      <c r="H85" s="7"/>
      <c r="I85" s="12"/>
      <c r="J85" s="12"/>
    </row>
    <row r="86" spans="1:13" s="13" customFormat="1">
      <c r="A86" s="53" t="s">
        <v>79</v>
      </c>
      <c r="B86" s="35" t="s">
        <v>10</v>
      </c>
      <c r="C86" s="35" t="s">
        <v>276</v>
      </c>
      <c r="D86" s="36" t="s">
        <v>277</v>
      </c>
      <c r="E86" s="35" t="s">
        <v>11</v>
      </c>
      <c r="F86" s="37">
        <v>23.49</v>
      </c>
      <c r="G86" s="38">
        <v>584.05999999999995</v>
      </c>
      <c r="H86" s="39">
        <f>ROUND(F86*G86,2)</f>
        <v>13719.57</v>
      </c>
      <c r="I86" s="12"/>
      <c r="J86" s="12"/>
    </row>
    <row r="87" spans="1:13" s="13" customFormat="1">
      <c r="A87" s="53" t="s">
        <v>281</v>
      </c>
      <c r="B87" s="35" t="s">
        <v>10</v>
      </c>
      <c r="C87" s="35" t="s">
        <v>278</v>
      </c>
      <c r="D87" s="36" t="s">
        <v>279</v>
      </c>
      <c r="E87" s="35" t="s">
        <v>11</v>
      </c>
      <c r="F87" s="37">
        <v>20.5</v>
      </c>
      <c r="G87" s="38">
        <v>870.19</v>
      </c>
      <c r="H87" s="39">
        <f>ROUND(F87*G87,2)</f>
        <v>17838.900000000001</v>
      </c>
      <c r="I87" s="42"/>
      <c r="J87" s="12"/>
    </row>
    <row r="88" spans="1:13" s="13" customFormat="1" ht="13.9" customHeight="1">
      <c r="A88" s="53" t="s">
        <v>80</v>
      </c>
      <c r="B88" s="35" t="s">
        <v>10</v>
      </c>
      <c r="C88" s="35" t="s">
        <v>126</v>
      </c>
      <c r="D88" s="36" t="s">
        <v>127</v>
      </c>
      <c r="E88" s="35" t="s">
        <v>11</v>
      </c>
      <c r="F88" s="37">
        <v>43.99</v>
      </c>
      <c r="G88" s="38">
        <v>252.91</v>
      </c>
      <c r="H88" s="39">
        <f>ROUND(F88*G88,2)</f>
        <v>11125.51</v>
      </c>
      <c r="I88" s="12"/>
      <c r="J88" s="12"/>
    </row>
    <row r="89" spans="1:13" s="13" customFormat="1">
      <c r="A89" s="53" t="s">
        <v>81</v>
      </c>
      <c r="B89" s="35" t="s">
        <v>10</v>
      </c>
      <c r="C89" s="35" t="s">
        <v>264</v>
      </c>
      <c r="D89" s="36" t="s">
        <v>265</v>
      </c>
      <c r="E89" s="35" t="s">
        <v>18</v>
      </c>
      <c r="F89" s="37">
        <v>51.94</v>
      </c>
      <c r="G89" s="38">
        <v>37.090000000000003</v>
      </c>
      <c r="H89" s="39">
        <f>ROUND(F89*G89,2)</f>
        <v>1926.45</v>
      </c>
      <c r="I89" s="12"/>
      <c r="J89" s="12"/>
    </row>
    <row r="90" spans="1:13" s="13" customFormat="1" ht="15">
      <c r="A90" s="54"/>
      <c r="B90" s="14"/>
      <c r="C90" s="14"/>
      <c r="D90" s="8" t="s">
        <v>83</v>
      </c>
      <c r="E90" s="15"/>
      <c r="F90" s="16"/>
      <c r="G90" s="31"/>
      <c r="H90" s="17">
        <f>SUM(H86:H89)</f>
        <v>44610.43</v>
      </c>
      <c r="I90" s="12"/>
      <c r="J90" s="12"/>
    </row>
    <row r="91" spans="1:13" s="46" customFormat="1" ht="13.9" customHeight="1">
      <c r="A91" s="55" t="s">
        <v>84</v>
      </c>
      <c r="B91" s="7"/>
      <c r="C91" s="7"/>
      <c r="D91" s="8" t="s">
        <v>102</v>
      </c>
      <c r="E91" s="20"/>
      <c r="F91" s="20"/>
      <c r="G91" s="32"/>
      <c r="H91" s="60"/>
      <c r="I91" s="45"/>
      <c r="J91" s="45"/>
    </row>
    <row r="92" spans="1:13" s="13" customFormat="1" ht="13.9" customHeight="1">
      <c r="A92" s="54" t="s">
        <v>182</v>
      </c>
      <c r="B92" s="9" t="s">
        <v>10</v>
      </c>
      <c r="C92" s="9" t="s">
        <v>186</v>
      </c>
      <c r="D92" s="10" t="s">
        <v>187</v>
      </c>
      <c r="E92" s="9" t="s">
        <v>11</v>
      </c>
      <c r="F92" s="11">
        <v>123.71</v>
      </c>
      <c r="G92" s="30">
        <v>30.21</v>
      </c>
      <c r="H92" s="39">
        <f>ROUND(F92*G92,2)</f>
        <v>3737.28</v>
      </c>
      <c r="I92" s="12"/>
      <c r="J92" s="12"/>
    </row>
    <row r="93" spans="1:13" s="13" customFormat="1" ht="13.9" customHeight="1">
      <c r="A93" s="54" t="s">
        <v>183</v>
      </c>
      <c r="B93" s="9" t="s">
        <v>10</v>
      </c>
      <c r="C93" s="9" t="s">
        <v>103</v>
      </c>
      <c r="D93" s="10" t="s">
        <v>104</v>
      </c>
      <c r="E93" s="9" t="s">
        <v>11</v>
      </c>
      <c r="F93" s="11">
        <v>43.99</v>
      </c>
      <c r="G93" s="30">
        <v>43.12</v>
      </c>
      <c r="H93" s="39">
        <f>ROUND(F93*G93,2)</f>
        <v>1896.85</v>
      </c>
      <c r="I93" s="12"/>
      <c r="J93" s="12"/>
    </row>
    <row r="94" spans="1:13" s="13" customFormat="1">
      <c r="A94" s="54" t="s">
        <v>184</v>
      </c>
      <c r="B94" s="9" t="s">
        <v>10</v>
      </c>
      <c r="C94" s="9" t="s">
        <v>198</v>
      </c>
      <c r="D94" s="10" t="s">
        <v>199</v>
      </c>
      <c r="E94" s="9" t="s">
        <v>11</v>
      </c>
      <c r="F94" s="11">
        <v>152.59</v>
      </c>
      <c r="G94" s="30">
        <v>13.57</v>
      </c>
      <c r="H94" s="39">
        <f>ROUND(F94*G94,2)</f>
        <v>2070.65</v>
      </c>
      <c r="I94" s="12"/>
      <c r="J94" s="12"/>
    </row>
    <row r="95" spans="1:13" s="13" customFormat="1">
      <c r="A95" s="54" t="s">
        <v>185</v>
      </c>
      <c r="B95" s="9" t="s">
        <v>10</v>
      </c>
      <c r="C95" s="9" t="s">
        <v>196</v>
      </c>
      <c r="D95" s="10" t="s">
        <v>197</v>
      </c>
      <c r="E95" s="9" t="s">
        <v>11</v>
      </c>
      <c r="F95" s="11">
        <v>152.59</v>
      </c>
      <c r="G95" s="30">
        <v>21.72</v>
      </c>
      <c r="H95" s="39">
        <f>ROUND(F95*G95,2)</f>
        <v>3314.25</v>
      </c>
      <c r="I95" s="42"/>
      <c r="J95" s="57"/>
    </row>
    <row r="96" spans="1:13" s="13" customFormat="1" ht="15">
      <c r="A96" s="54"/>
      <c r="B96" s="14"/>
      <c r="C96" s="14"/>
      <c r="D96" s="8" t="s">
        <v>90</v>
      </c>
      <c r="E96" s="15"/>
      <c r="F96" s="16"/>
      <c r="G96" s="31"/>
      <c r="H96" s="17">
        <f>SUM(H92:H95)</f>
        <v>11019.03</v>
      </c>
      <c r="I96" s="12"/>
      <c r="J96" s="12"/>
    </row>
    <row r="97" spans="1:10" s="13" customFormat="1" ht="15">
      <c r="A97" s="55" t="s">
        <v>91</v>
      </c>
      <c r="B97" s="7"/>
      <c r="C97" s="7"/>
      <c r="D97" s="8" t="s">
        <v>105</v>
      </c>
      <c r="E97" s="7"/>
      <c r="F97" s="7"/>
      <c r="G97" s="7"/>
      <c r="H97" s="7"/>
      <c r="I97" s="12"/>
      <c r="J97" s="12"/>
    </row>
    <row r="98" spans="1:10" s="13" customFormat="1">
      <c r="A98" s="54" t="s">
        <v>93</v>
      </c>
      <c r="B98" s="9" t="s">
        <v>10</v>
      </c>
      <c r="C98" s="9" t="s">
        <v>177</v>
      </c>
      <c r="D98" s="10" t="s">
        <v>178</v>
      </c>
      <c r="E98" s="9" t="s">
        <v>137</v>
      </c>
      <c r="F98" s="11">
        <v>9</v>
      </c>
      <c r="G98" s="30">
        <v>661.08</v>
      </c>
      <c r="H98" s="39">
        <f t="shared" ref="H98:H105" si="5">ROUND(F98*G98,2)</f>
        <v>5949.72</v>
      </c>
      <c r="I98" s="12"/>
      <c r="J98" s="12"/>
    </row>
    <row r="99" spans="1:10">
      <c r="A99" s="54" t="s">
        <v>94</v>
      </c>
      <c r="B99" s="9" t="s">
        <v>10</v>
      </c>
      <c r="C99" s="9" t="s">
        <v>106</v>
      </c>
      <c r="D99" s="10" t="s">
        <v>107</v>
      </c>
      <c r="E99" s="9" t="s">
        <v>11</v>
      </c>
      <c r="F99" s="11">
        <v>125</v>
      </c>
      <c r="G99" s="30">
        <v>12.35</v>
      </c>
      <c r="H99" s="39">
        <f t="shared" si="5"/>
        <v>1543.75</v>
      </c>
    </row>
    <row r="100" spans="1:10">
      <c r="A100" s="54" t="s">
        <v>95</v>
      </c>
      <c r="B100" s="35" t="s">
        <v>10</v>
      </c>
      <c r="C100" s="35" t="s">
        <v>148</v>
      </c>
      <c r="D100" s="36" t="s">
        <v>149</v>
      </c>
      <c r="E100" s="35" t="s">
        <v>137</v>
      </c>
      <c r="F100" s="37">
        <v>2</v>
      </c>
      <c r="G100" s="38">
        <v>257.54000000000002</v>
      </c>
      <c r="H100" s="39">
        <f t="shared" si="5"/>
        <v>515.08000000000004</v>
      </c>
    </row>
    <row r="101" spans="1:10">
      <c r="A101" s="54" t="s">
        <v>98</v>
      </c>
      <c r="B101" s="9" t="s">
        <v>10</v>
      </c>
      <c r="C101" s="9" t="s">
        <v>150</v>
      </c>
      <c r="D101" s="10" t="s">
        <v>151</v>
      </c>
      <c r="E101" s="9" t="s">
        <v>137</v>
      </c>
      <c r="F101" s="11">
        <v>1</v>
      </c>
      <c r="G101" s="30">
        <v>273.3</v>
      </c>
      <c r="H101" s="39">
        <f t="shared" si="5"/>
        <v>273.3</v>
      </c>
    </row>
    <row r="102" spans="1:10">
      <c r="A102" s="54" t="s">
        <v>99</v>
      </c>
      <c r="B102" s="9" t="s">
        <v>10</v>
      </c>
      <c r="C102" s="9" t="s">
        <v>152</v>
      </c>
      <c r="D102" s="10" t="s">
        <v>153</v>
      </c>
      <c r="E102" s="9" t="s">
        <v>137</v>
      </c>
      <c r="F102" s="11">
        <v>1</v>
      </c>
      <c r="G102" s="30">
        <v>641.02</v>
      </c>
      <c r="H102" s="39">
        <f t="shared" si="5"/>
        <v>641.02</v>
      </c>
    </row>
    <row r="103" spans="1:10" s="13" customFormat="1" ht="28.5">
      <c r="A103" s="54" t="s">
        <v>236</v>
      </c>
      <c r="B103" s="9" t="s">
        <v>10</v>
      </c>
      <c r="C103" s="9" t="s">
        <v>154</v>
      </c>
      <c r="D103" s="10" t="s">
        <v>155</v>
      </c>
      <c r="E103" s="9" t="s">
        <v>137</v>
      </c>
      <c r="F103" s="11">
        <v>2</v>
      </c>
      <c r="G103" s="30">
        <v>17.03</v>
      </c>
      <c r="H103" s="39">
        <f t="shared" si="5"/>
        <v>34.06</v>
      </c>
      <c r="I103" s="12"/>
      <c r="J103" s="57"/>
    </row>
    <row r="104" spans="1:10" ht="28.5">
      <c r="A104" s="54" t="s">
        <v>237</v>
      </c>
      <c r="B104" s="9" t="s">
        <v>10</v>
      </c>
      <c r="C104" s="9" t="s">
        <v>156</v>
      </c>
      <c r="D104" s="10" t="s">
        <v>157</v>
      </c>
      <c r="E104" s="9" t="s">
        <v>137</v>
      </c>
      <c r="F104" s="11">
        <v>4</v>
      </c>
      <c r="G104" s="30">
        <v>12.59</v>
      </c>
      <c r="H104" s="39">
        <f t="shared" si="5"/>
        <v>50.36</v>
      </c>
    </row>
    <row r="105" spans="1:10" ht="28.5">
      <c r="A105" s="54" t="s">
        <v>238</v>
      </c>
      <c r="B105" s="9" t="s">
        <v>10</v>
      </c>
      <c r="C105" s="9" t="s">
        <v>158</v>
      </c>
      <c r="D105" s="10" t="s">
        <v>159</v>
      </c>
      <c r="E105" s="9" t="s">
        <v>11</v>
      </c>
      <c r="F105" s="11">
        <v>13.78</v>
      </c>
      <c r="G105" s="30">
        <v>192.23</v>
      </c>
      <c r="H105" s="39">
        <f t="shared" si="5"/>
        <v>2648.93</v>
      </c>
    </row>
    <row r="106" spans="1:10" ht="15">
      <c r="A106" s="14"/>
      <c r="B106" s="14"/>
      <c r="C106" s="14"/>
      <c r="D106" s="8" t="s">
        <v>100</v>
      </c>
      <c r="E106" s="15"/>
      <c r="F106" s="16"/>
      <c r="G106" s="31"/>
      <c r="H106" s="17">
        <f>SUM(H98:H105)</f>
        <v>11656.220000000001</v>
      </c>
    </row>
    <row r="107" spans="1:10" ht="15">
      <c r="A107" s="14"/>
      <c r="B107" s="14"/>
      <c r="C107" s="14"/>
      <c r="D107" s="61"/>
      <c r="E107" s="62"/>
      <c r="F107" s="63"/>
      <c r="G107" s="64"/>
      <c r="H107" s="65"/>
    </row>
    <row r="108" spans="1:10" ht="16.5">
      <c r="A108" s="14"/>
      <c r="B108" s="14"/>
      <c r="C108" s="14"/>
      <c r="D108" s="66"/>
      <c r="E108" s="67" t="s">
        <v>285</v>
      </c>
      <c r="F108" s="68"/>
      <c r="G108" s="68"/>
      <c r="H108" s="69">
        <f>SUM(H106,H96,H90,H84,H72,H54,H45,H38,H18)</f>
        <v>239604.65999999997</v>
      </c>
    </row>
    <row r="109" spans="1:10" ht="16.5">
      <c r="A109" s="14"/>
      <c r="B109" s="14"/>
      <c r="C109" s="14"/>
      <c r="D109" s="70"/>
      <c r="E109" s="68" t="s">
        <v>283</v>
      </c>
      <c r="F109" s="71">
        <v>23</v>
      </c>
      <c r="G109" s="72" t="s">
        <v>282</v>
      </c>
      <c r="H109" s="69">
        <f>ROUND(H108*(F109/100),2)</f>
        <v>55109.07</v>
      </c>
    </row>
    <row r="110" spans="1:10" ht="16.5">
      <c r="A110" s="14"/>
      <c r="B110" s="14"/>
      <c r="C110" s="14"/>
      <c r="D110" s="73"/>
      <c r="E110" s="67" t="s">
        <v>284</v>
      </c>
      <c r="F110" s="68"/>
      <c r="G110" s="68"/>
      <c r="H110" s="69">
        <f>SUM(H109,H108)</f>
        <v>294713.73</v>
      </c>
    </row>
    <row r="111" spans="1:10">
      <c r="D111" s="58"/>
      <c r="F111" s="4"/>
      <c r="G111" s="4"/>
      <c r="H111" s="4"/>
    </row>
    <row r="112" spans="1:10" ht="13.15" customHeight="1">
      <c r="F112" s="4"/>
      <c r="G112" s="4"/>
      <c r="H112" s="4"/>
    </row>
    <row r="113" spans="1:8">
      <c r="A113" s="21"/>
      <c r="B113" s="22"/>
      <c r="C113" s="21"/>
      <c r="D113" s="23"/>
      <c r="E113" s="21"/>
      <c r="F113" s="24"/>
      <c r="G113" s="24"/>
      <c r="H113" s="24"/>
    </row>
    <row r="114" spans="1:8">
      <c r="A114" s="21"/>
      <c r="B114" s="22"/>
      <c r="C114" s="21"/>
      <c r="D114" s="43" t="s">
        <v>160</v>
      </c>
      <c r="E114" s="43"/>
      <c r="F114" s="43"/>
      <c r="G114" s="43"/>
      <c r="H114" s="43"/>
    </row>
    <row r="115" spans="1:8">
      <c r="A115" s="21"/>
      <c r="B115" s="26"/>
      <c r="D115" s="43" t="s">
        <v>286</v>
      </c>
      <c r="E115" s="43"/>
      <c r="F115" s="43"/>
      <c r="G115" s="43"/>
      <c r="H115" s="43"/>
    </row>
    <row r="116" spans="1:8">
      <c r="A116" s="21"/>
      <c r="B116" s="26"/>
      <c r="D116" s="43" t="s">
        <v>287</v>
      </c>
      <c r="E116" s="43"/>
      <c r="F116" s="43"/>
      <c r="G116" s="43"/>
      <c r="H116" s="43"/>
    </row>
    <row r="117" spans="1:8">
      <c r="A117" s="21"/>
      <c r="B117" s="22"/>
      <c r="C117" s="21"/>
      <c r="D117" s="43"/>
      <c r="E117" s="43"/>
      <c r="F117" s="43"/>
      <c r="G117" s="43"/>
      <c r="H117" s="43"/>
    </row>
    <row r="118" spans="1:8">
      <c r="A118" s="21"/>
      <c r="B118" s="22"/>
      <c r="C118" s="21"/>
      <c r="D118" s="44"/>
      <c r="E118" s="43"/>
      <c r="F118" s="43"/>
      <c r="G118" s="43"/>
      <c r="H118" s="43"/>
    </row>
    <row r="119" spans="1:8">
      <c r="A119" s="21"/>
      <c r="B119" s="22"/>
      <c r="C119" s="21"/>
      <c r="D119" s="23"/>
      <c r="E119" s="21"/>
      <c r="F119" s="25"/>
      <c r="G119" s="25"/>
      <c r="H119" s="25"/>
    </row>
    <row r="120" spans="1:8">
      <c r="A120" s="21"/>
      <c r="B120" s="22"/>
      <c r="C120" s="21"/>
      <c r="D120" s="23"/>
      <c r="E120" s="21"/>
      <c r="F120" s="25"/>
      <c r="G120" s="25"/>
      <c r="H120" s="25"/>
    </row>
    <row r="121" spans="1:8">
      <c r="A121" s="21"/>
      <c r="B121" s="27"/>
      <c r="C121" s="21"/>
      <c r="D121" s="23"/>
      <c r="E121" s="21"/>
      <c r="F121" s="25"/>
      <c r="G121" s="25"/>
      <c r="H121" s="25"/>
    </row>
    <row r="122" spans="1:8">
      <c r="A122" s="21"/>
      <c r="B122" s="27"/>
      <c r="C122" s="21"/>
      <c r="D122" s="23"/>
      <c r="E122" s="21"/>
      <c r="F122" s="25"/>
      <c r="G122" s="25"/>
      <c r="H122" s="25"/>
    </row>
    <row r="123" spans="1:8" ht="15">
      <c r="A123" s="28"/>
      <c r="B123" s="29"/>
      <c r="C123" s="21"/>
      <c r="D123" s="23"/>
      <c r="E123" s="21"/>
      <c r="F123" s="25"/>
      <c r="G123" s="25"/>
      <c r="H123" s="25"/>
    </row>
    <row r="124" spans="1:8">
      <c r="A124" s="21"/>
      <c r="B124" s="21"/>
      <c r="C124" s="21"/>
      <c r="D124" s="23"/>
      <c r="E124" s="21"/>
      <c r="F124" s="25"/>
      <c r="G124" s="25"/>
      <c r="H124" s="25"/>
    </row>
    <row r="125" spans="1:8">
      <c r="A125" s="21"/>
      <c r="B125" s="21"/>
      <c r="C125" s="21"/>
      <c r="D125" s="23"/>
      <c r="E125" s="21"/>
      <c r="F125" s="25"/>
      <c r="G125" s="25"/>
      <c r="H125" s="25"/>
    </row>
    <row r="126" spans="1:8">
      <c r="A126" s="21"/>
      <c r="B126" s="21"/>
      <c r="C126" s="21"/>
      <c r="D126" s="23"/>
      <c r="E126" s="21"/>
      <c r="F126" s="25"/>
      <c r="G126" s="25"/>
      <c r="H126" s="25"/>
    </row>
    <row r="127" spans="1:8">
      <c r="A127" s="21"/>
      <c r="B127" s="21"/>
      <c r="C127" s="21"/>
      <c r="D127" s="23"/>
      <c r="E127" s="21"/>
      <c r="F127" s="25"/>
      <c r="G127" s="25"/>
      <c r="H127" s="25"/>
    </row>
    <row r="128" spans="1:8">
      <c r="A128" s="21"/>
      <c r="B128" s="21"/>
      <c r="C128" s="21"/>
      <c r="D128" s="23"/>
      <c r="E128" s="21"/>
      <c r="F128" s="25"/>
      <c r="G128" s="25"/>
      <c r="H128" s="25"/>
    </row>
    <row r="129" spans="1:8">
      <c r="A129" s="21"/>
      <c r="B129" s="21"/>
      <c r="C129" s="21"/>
      <c r="D129" s="23"/>
      <c r="E129" s="21"/>
      <c r="F129" s="25"/>
      <c r="G129" s="25"/>
      <c r="H129" s="25"/>
    </row>
    <row r="130" spans="1:8">
      <c r="A130" s="21"/>
      <c r="B130" s="21"/>
      <c r="C130" s="21"/>
      <c r="D130" s="23"/>
      <c r="E130" s="21"/>
      <c r="F130" s="25"/>
      <c r="G130" s="25"/>
      <c r="H130" s="25"/>
    </row>
    <row r="131" spans="1:8">
      <c r="A131" s="21"/>
      <c r="B131" s="21"/>
      <c r="C131" s="21"/>
      <c r="D131" s="23"/>
      <c r="E131" s="21"/>
      <c r="F131" s="25"/>
      <c r="G131" s="25"/>
      <c r="H131" s="25"/>
    </row>
    <row r="132" spans="1:8">
      <c r="A132" s="21"/>
      <c r="B132" s="21"/>
      <c r="C132" s="21"/>
      <c r="D132" s="23"/>
      <c r="E132" s="21"/>
      <c r="F132" s="25"/>
      <c r="G132" s="25"/>
      <c r="H132" s="25"/>
    </row>
    <row r="133" spans="1:8">
      <c r="A133" s="21"/>
      <c r="B133" s="21"/>
      <c r="C133" s="21"/>
      <c r="D133" s="23"/>
      <c r="E133" s="21"/>
      <c r="F133" s="25"/>
      <c r="G133" s="25"/>
      <c r="H133" s="25"/>
    </row>
  </sheetData>
  <mergeCells count="6">
    <mergeCell ref="E6:H6"/>
    <mergeCell ref="A1:H1"/>
    <mergeCell ref="A2:H2"/>
    <mergeCell ref="A3:H3"/>
    <mergeCell ref="A4:H4"/>
    <mergeCell ref="A5:H5"/>
  </mergeCells>
  <phoneticPr fontId="18" type="noConversion"/>
  <pageMargins left="0.51181102362204722" right="0.51181102362204722" top="0.78740157480314965" bottom="0.78740157480314965" header="0.51181102362204722" footer="0.51181102362204722"/>
  <pageSetup paperSize="9" scale="45" fitToHeight="0" orientation="portrait" horizontalDpi="300" verticalDpi="300" r:id="rId1"/>
  <rowBreaks count="1" manualBreakCount="1">
    <brk id="5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</vt:lpstr>
      <vt:lpstr>Orçamento!Area_de_impressao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</dc:creator>
  <dc:description/>
  <cp:lastModifiedBy>dbaseio</cp:lastModifiedBy>
  <cp:revision>14</cp:revision>
  <cp:lastPrinted>2023-06-01T14:19:05Z</cp:lastPrinted>
  <dcterms:created xsi:type="dcterms:W3CDTF">2012-07-23T19:03:05Z</dcterms:created>
  <dcterms:modified xsi:type="dcterms:W3CDTF">2023-08-17T12:11:50Z</dcterms:modified>
  <dc:language>pt-BR</dc:language>
</cp:coreProperties>
</file>