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33\licitacao$\licitacao\Editais - tomada de preços\Tomada de Preços 2023\TP 00-2023 - Reforma CIMEI Jesus Menino - Proc. Adm. 11.627-2023\ANEXOS\"/>
    </mc:Choice>
  </mc:AlternateContent>
  <xr:revisionPtr revIDLastSave="0" documentId="13_ncr:1_{913920C2-255B-41E5-BBD2-9C081B95B02A}" xr6:coauthVersionLast="36" xr6:coauthVersionMax="36" xr10:uidLastSave="{00000000-0000-0000-0000-000000000000}"/>
  <bookViews>
    <workbookView xWindow="0" yWindow="0" windowWidth="26400" windowHeight="11565" tabRatio="783" xr2:uid="{00000000-000D-0000-FFFF-FFFF00000000}"/>
  </bookViews>
  <sheets>
    <sheet name="Planilha Comp. orçamentaria" sheetId="3" r:id="rId1"/>
  </sheets>
  <definedNames>
    <definedName name="_xlnm.Print_Area" localSheetId="0">'Planilha Comp. orçamentaria'!$A$1:$H$344</definedName>
    <definedName name="_xlnm.Print_Titles" localSheetId="0">'Planilha Comp. orçamentaria'!$1:$2</definedName>
  </definedNames>
  <calcPr calcId="191029" iterateDelta="1E-4"/>
</workbook>
</file>

<file path=xl/calcChain.xml><?xml version="1.0" encoding="utf-8"?>
<calcChain xmlns="http://schemas.openxmlformats.org/spreadsheetml/2006/main">
  <c r="H122" i="3" l="1"/>
  <c r="H120" i="3"/>
  <c r="H319" i="3"/>
  <c r="H91" i="3"/>
  <c r="H77" i="3"/>
  <c r="H190" i="3"/>
  <c r="H218" i="3"/>
  <c r="H250" i="3"/>
  <c r="H138" i="3"/>
  <c r="H317" i="3"/>
  <c r="H21" i="3"/>
  <c r="H327" i="3"/>
  <c r="H325" i="3"/>
  <c r="H323" i="3"/>
  <c r="H321" i="3"/>
  <c r="H331" i="3"/>
  <c r="H329" i="3"/>
  <c r="H310" i="3"/>
  <c r="H312" i="3"/>
  <c r="H308" i="3"/>
  <c r="H224" i="3"/>
  <c r="H226" i="3" s="1"/>
  <c r="H222" i="3"/>
  <c r="H208" i="3"/>
  <c r="H206" i="3"/>
  <c r="H204" i="3"/>
  <c r="H202" i="3"/>
  <c r="H200" i="3"/>
  <c r="H304" i="3"/>
  <c r="H302" i="3"/>
  <c r="H300" i="3"/>
  <c r="H298" i="3"/>
  <c r="H296" i="3"/>
  <c r="H168" i="3"/>
  <c r="H170" i="3" s="1"/>
  <c r="H166" i="3"/>
  <c r="H164" i="3"/>
  <c r="H162" i="3"/>
  <c r="H160" i="3"/>
  <c r="H158" i="3"/>
  <c r="H156" i="3"/>
  <c r="H154" i="3"/>
  <c r="H150" i="3"/>
  <c r="H144" i="3"/>
  <c r="H142" i="3"/>
  <c r="H134" i="3"/>
  <c r="H136" i="3"/>
  <c r="H148" i="3"/>
  <c r="H140" i="3"/>
  <c r="H146" i="3"/>
  <c r="H214" i="3"/>
  <c r="H212" i="3"/>
  <c r="H210" i="3"/>
  <c r="H87" i="3"/>
  <c r="H89" i="3"/>
  <c r="H79" i="3"/>
  <c r="H85" i="3"/>
  <c r="H83" i="3"/>
  <c r="H81" i="3"/>
  <c r="H93" i="3"/>
  <c r="H242" i="3"/>
  <c r="H244" i="3"/>
  <c r="H196" i="3"/>
  <c r="H194" i="3"/>
  <c r="H192" i="3"/>
  <c r="H188" i="3"/>
  <c r="H186" i="3"/>
  <c r="H184" i="3"/>
  <c r="H17" i="3"/>
  <c r="H272" i="3"/>
  <c r="H270" i="3"/>
  <c r="H292" i="3"/>
  <c r="H290" i="3"/>
  <c r="H288" i="3"/>
  <c r="H276" i="3"/>
  <c r="H266" i="3"/>
  <c r="H286" i="3"/>
  <c r="H282" i="3"/>
  <c r="F110" i="3"/>
  <c r="H110" i="3" s="1"/>
  <c r="H48" i="3"/>
  <c r="H46" i="3"/>
  <c r="H116" i="3"/>
  <c r="H114" i="3"/>
  <c r="H112" i="3"/>
  <c r="H128" i="3"/>
  <c r="H118" i="3"/>
  <c r="H130" i="3"/>
  <c r="H124" i="3"/>
  <c r="H32" i="3"/>
  <c r="H38" i="3"/>
  <c r="H36" i="3"/>
  <c r="H262" i="3"/>
  <c r="H260" i="3"/>
  <c r="H240" i="3"/>
  <c r="H236" i="3"/>
  <c r="H252" i="3"/>
  <c r="H126" i="3"/>
  <c r="H284" i="3"/>
  <c r="H278" i="3"/>
  <c r="H274" i="3"/>
  <c r="H248" i="3"/>
  <c r="H238" i="3"/>
  <c r="H246" i="3"/>
  <c r="H107" i="3"/>
  <c r="H105" i="3"/>
  <c r="H103" i="3"/>
  <c r="H101" i="3"/>
  <c r="H99" i="3"/>
  <c r="H58" i="3"/>
  <c r="H62" i="3"/>
  <c r="H54" i="3"/>
  <c r="H56" i="3"/>
  <c r="H72" i="3"/>
  <c r="H66" i="3"/>
  <c r="H52" i="3"/>
  <c r="H50" i="3"/>
  <c r="H42" i="3"/>
  <c r="H40" i="3"/>
  <c r="H34" i="3"/>
  <c r="H97" i="3"/>
  <c r="H74" i="3"/>
  <c r="H70" i="3"/>
  <c r="H68" i="3"/>
  <c r="H60" i="3"/>
  <c r="H30" i="3"/>
  <c r="H28" i="3"/>
  <c r="H333" i="3"/>
  <c r="H230" i="3"/>
  <c r="H228" i="3"/>
  <c r="H220" i="3"/>
  <c r="H216" i="3"/>
  <c r="H23" i="3"/>
  <c r="H182" i="3"/>
  <c r="H180" i="3"/>
  <c r="H178" i="3"/>
  <c r="H176" i="3"/>
  <c r="H174" i="3"/>
  <c r="H172" i="3"/>
  <c r="H280" i="3"/>
  <c r="H268" i="3"/>
  <c r="H258" i="3"/>
  <c r="H256" i="3"/>
  <c r="H254" i="3"/>
  <c r="H11" i="3"/>
  <c r="H13" i="3"/>
  <c r="H9" i="3"/>
  <c r="H25" i="3" s="1"/>
  <c r="H15" i="3"/>
  <c r="H19" i="3"/>
  <c r="H232" i="3" l="1"/>
  <c r="H306" i="3"/>
  <c r="H314" i="3"/>
  <c r="H152" i="3"/>
  <c r="H198" i="3"/>
  <c r="H95" i="3"/>
  <c r="H335" i="3"/>
  <c r="H132" i="3"/>
  <c r="H44" i="3"/>
  <c r="H64" i="3"/>
  <c r="H294" i="3"/>
  <c r="H264" i="3"/>
  <c r="H315" i="3" l="1"/>
  <c r="H233" i="3"/>
  <c r="H337" i="3" l="1"/>
  <c r="H338" i="3" s="1"/>
  <c r="H339" i="3" s="1"/>
</calcChain>
</file>

<file path=xl/sharedStrings.xml><?xml version="1.0" encoding="utf-8"?>
<sst xmlns="http://schemas.openxmlformats.org/spreadsheetml/2006/main" count="957" uniqueCount="513">
  <si>
    <t>PLANILHA ORÇAMENTÁRIA</t>
  </si>
  <si>
    <t>PREFEITURA MUNICIPAL DE PEDREIRA</t>
  </si>
  <si>
    <t>Fonte dos Serviços</t>
  </si>
  <si>
    <t xml:space="preserve">Códigos dos Serviços </t>
  </si>
  <si>
    <t>1.</t>
  </si>
  <si>
    <t>SERVIÇOS PRELIMINARES</t>
  </si>
  <si>
    <t>1.1</t>
  </si>
  <si>
    <t>CDHU</t>
  </si>
  <si>
    <t>1.2</t>
  </si>
  <si>
    <t>2.</t>
  </si>
  <si>
    <t>2.1</t>
  </si>
  <si>
    <t>2.2</t>
  </si>
  <si>
    <t>2.3</t>
  </si>
  <si>
    <t>09.01.020</t>
  </si>
  <si>
    <t>Forma em madeira comum para fundação</t>
  </si>
  <si>
    <t>11.01.130</t>
  </si>
  <si>
    <t>11.16.040</t>
  </si>
  <si>
    <t>Lançamento e adensamento de concreto ou massa em fundação</t>
  </si>
  <si>
    <t>10.01.040</t>
  </si>
  <si>
    <t>3.</t>
  </si>
  <si>
    <t>3.1</t>
  </si>
  <si>
    <t>3.2</t>
  </si>
  <si>
    <t>3.3</t>
  </si>
  <si>
    <t>3.4</t>
  </si>
  <si>
    <t>3.5</t>
  </si>
  <si>
    <t>4.</t>
  </si>
  <si>
    <t>4.1</t>
  </si>
  <si>
    <t>4.2</t>
  </si>
  <si>
    <t>37.13.600</t>
  </si>
  <si>
    <t>Disjuntor termomagnético, unipolar 127/220 V, corrente de 10 A até 30 A</t>
  </si>
  <si>
    <t>39.02.016</t>
  </si>
  <si>
    <t>Cabo de cobre de 2,5 mm², isolamento 750 V - isolação em PVC 70°C</t>
  </si>
  <si>
    <t>40.07.010</t>
  </si>
  <si>
    <t>Caixa em PVC de 4´ x 2´</t>
  </si>
  <si>
    <t>40.04.460</t>
  </si>
  <si>
    <t>Tomada 2P+T de 20 A - 250 V, completa</t>
  </si>
  <si>
    <t>40.05.020</t>
  </si>
  <si>
    <t>Interruptor com 1 tecla simples e placa</t>
  </si>
  <si>
    <t>17.02.020</t>
  </si>
  <si>
    <t>Chapisco</t>
  </si>
  <si>
    <t>17.02.140</t>
  </si>
  <si>
    <t>Emboço desempenado com espuma de poliéster</t>
  </si>
  <si>
    <t>PINTURA</t>
  </si>
  <si>
    <t>33.11.050</t>
  </si>
  <si>
    <t>Esmalte à base água em superfície metálica, inclusive preparo</t>
  </si>
  <si>
    <t>1.3</t>
  </si>
  <si>
    <t>1.4</t>
  </si>
  <si>
    <t>1.5</t>
  </si>
  <si>
    <t>11.18.040</t>
  </si>
  <si>
    <t>15.03.030</t>
  </si>
  <si>
    <t>Fornecimento e montagem de estrutura em aço ASTM-A36, sem pintura</t>
  </si>
  <si>
    <t>26.02.020</t>
  </si>
  <si>
    <t>Vidro temperado incolor de 6 mm</t>
  </si>
  <si>
    <t>4.3</t>
  </si>
  <si>
    <t>4.4</t>
  </si>
  <si>
    <t>4.5</t>
  </si>
  <si>
    <t>4.6</t>
  </si>
  <si>
    <t>4.7</t>
  </si>
  <si>
    <t>14.20.010</t>
  </si>
  <si>
    <t>Vergas, contravergas e pilaretes de concreto armado</t>
  </si>
  <si>
    <t>_______________________________</t>
  </si>
  <si>
    <t>32.17.030</t>
  </si>
  <si>
    <t>Impermeabilização em argamassa polimérica para umidade e água de percolação</t>
  </si>
  <si>
    <t>12.01.021</t>
  </si>
  <si>
    <t>06.12.020</t>
  </si>
  <si>
    <t>Aterro manual apiloado de área interna com maço de 30 kg</t>
  </si>
  <si>
    <t>05.07.050</t>
  </si>
  <si>
    <t>33.10.030</t>
  </si>
  <si>
    <t>Tinta acrílica antimofo em massa, inclusive preparo</t>
  </si>
  <si>
    <t>37.03.200</t>
  </si>
  <si>
    <t>14.11.221</t>
  </si>
  <si>
    <t>40.07.040</t>
  </si>
  <si>
    <t>Caixa em PVC octogonal de 4´ x 4´</t>
  </si>
  <si>
    <t>%</t>
  </si>
  <si>
    <t xml:space="preserve">BDI  </t>
  </si>
  <si>
    <t>Total Geral</t>
  </si>
  <si>
    <t>Subtotal Geral</t>
  </si>
  <si>
    <t>Memória de Cálculo</t>
  </si>
  <si>
    <t>UN</t>
  </si>
  <si>
    <t>TX</t>
  </si>
  <si>
    <t>M2</t>
  </si>
  <si>
    <t>M</t>
  </si>
  <si>
    <t>M3</t>
  </si>
  <si>
    <t>CJ</t>
  </si>
  <si>
    <t>02.03.120</t>
  </si>
  <si>
    <t>Tapume fixo para fechamento de áreas, com portão</t>
  </si>
  <si>
    <t>02.09.040</t>
  </si>
  <si>
    <t>Limpeza mecanizada do terreno, inclusive troncos até 15 cm de diâmetro, com caminhão à disposição dentro e fora da obra, com transporte no raio de até 1 km</t>
  </si>
  <si>
    <t>03.01.210</t>
  </si>
  <si>
    <t>Demolição mecanizada de concreto armado, inclusive fragmentação e acomodação do material</t>
  </si>
  <si>
    <t>03.02.040</t>
  </si>
  <si>
    <t>Demolição manual de alvenaria de elevação ou elemento vazado, incluindo revestimento</t>
  </si>
  <si>
    <t>04.02.140</t>
  </si>
  <si>
    <t>KG</t>
  </si>
  <si>
    <t>Remoção de entulho de obra com caçamba metálica - material volumoso e misturado por alvenaria, terra, madeira, papel, plástico e metal</t>
  </si>
  <si>
    <t>06.01.020</t>
  </si>
  <si>
    <t>Escavação manual em solo de 1ª e 2ª categoria em campo aberto</t>
  </si>
  <si>
    <t>09.01.030</t>
  </si>
  <si>
    <t>Forma em madeira comum para estrutura</t>
  </si>
  <si>
    <t>Armadura em barra de aço CA-50 (A ou B) fyk = 500 MPa</t>
  </si>
  <si>
    <t>Concreto usinado, fck = 25 MPa</t>
  </si>
  <si>
    <t>11.16.060</t>
  </si>
  <si>
    <t>Lançamento e adensamento de concreto ou massa em estrutura</t>
  </si>
  <si>
    <t>Broca em concreto armado diâmetro de 20 cm - completa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</si>
  <si>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</si>
  <si>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</si>
  <si>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</si>
  <si>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</si>
  <si>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13.01.130</t>
  </si>
  <si>
    <t>Laje pré-fabricada mista vigota treliçada/lajota cerâmica - LT 12 (8+4) e capa com concreto de 25 MPa</t>
  </si>
  <si>
    <t>14.04.210</t>
  </si>
  <si>
    <t>Alvenaria de bloco cerâmico de vedação, uso revestido, de 14 cm</t>
  </si>
  <si>
    <t>14.10.121</t>
  </si>
  <si>
    <t>Alvenaria de bloco de concreto de vedação de 19 x 19 x 39 cm - classe C</t>
  </si>
  <si>
    <t>Alvenaria de bloco de concreto estrutural 14 x 19 x 39 cm - classe B</t>
  </si>
  <si>
    <t>14.11.231</t>
  </si>
  <si>
    <t>Alvenaria de bloco de concreto estrutural 19 x 19 x 39 cm - classe B</t>
  </si>
  <si>
    <t>16.13.130</t>
  </si>
  <si>
    <t>Telhamento em chapa de aço com pintura poliéster, tipo sanduíche, espessura de 0,50 mm, com poliestireno expandido</t>
  </si>
  <si>
    <t>16.33.022</t>
  </si>
  <si>
    <t>Calha, rufo, afins em chapa galvanizada nº 24 - corte 0,33 m</t>
  </si>
  <si>
    <t>16.33.102</t>
  </si>
  <si>
    <t>Calha, rufo, afins em chapa galvanizada nº 26 - corte 0,50 m</t>
  </si>
  <si>
    <t>17.01.020</t>
  </si>
  <si>
    <t>17.01.040</t>
  </si>
  <si>
    <t>17.05.020</t>
  </si>
  <si>
    <t>Piso com requadro em concreto simples sem controle de fck</t>
  </si>
  <si>
    <t>18.07.021</t>
  </si>
  <si>
    <t>Placa cerâmica não esmaltada extrudada de alta resistência química e mecânica, espessura de 9 mm, uso industrial, assentado com argamassa colante industrial</t>
  </si>
  <si>
    <t>18.07.080</t>
  </si>
  <si>
    <t>Rodapé em placa cerâmica não esmaltada extrudada de alta resistência química e mecânica, altura de 10 cm, uso industrial, assentado com argamassa química bicomponente</t>
  </si>
  <si>
    <t>18.07.200</t>
  </si>
  <si>
    <t>Rejuntamento em placa cerâmica extrudada antiácida de 9 mm, com argamassa industrializada bicomponente à base de resina furânica, juntas acima de 3 até 6 mm</t>
  </si>
  <si>
    <t>18.07.300</t>
  </si>
  <si>
    <t>Rejuntamento de rodapé em placa cerâmica extrudada antiácida de 9 mm, com argamassa industrializada bicomponente à base de resina furânica, juntas acima de 3 até 6 mm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</si>
  <si>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</si>
  <si>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</si>
  <si>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</si>
  <si>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</si>
  <si>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19.01.062</t>
  </si>
  <si>
    <t>Peitoril e/ou soleira em granito, espessura de 2 cm e largura até 20 cm, acabamento polido</t>
  </si>
  <si>
    <t>23.09.040</t>
  </si>
  <si>
    <t>Porta lisa com batente madeira - 80 x 210 cm</t>
  </si>
  <si>
    <t>24.02.290</t>
  </si>
  <si>
    <t>Porta/portão de correr em chapa cega dupla, sob medida</t>
  </si>
  <si>
    <t>24.03.040</t>
  </si>
  <si>
    <t>Guarda-corpo tubular com tela em aço galvanizado, diâmetro de 1 1/2´</t>
  </si>
  <si>
    <t>24.03.100</t>
  </si>
  <si>
    <t>Alçapão/tampa em chapa de ferro com porta cadeado</t>
  </si>
  <si>
    <t>24.03.310</t>
  </si>
  <si>
    <t>Corrimão tubular em aço galvanizado, diâmetro 1 1/2´</t>
  </si>
  <si>
    <t>25.01.050</t>
  </si>
  <si>
    <t>25.01.380</t>
  </si>
  <si>
    <t>Caixilho em alumínio de correr com vidro - branco</t>
  </si>
  <si>
    <t>25.02.040</t>
  </si>
  <si>
    <t>Porta de entrada de correr em alumínio, sob medida</t>
  </si>
  <si>
    <t>28.01.040</t>
  </si>
  <si>
    <t>Ferragem completa com maçaneta tipo alavanca, para porta interna com 1 folha</t>
  </si>
  <si>
    <t>30.04.100</t>
  </si>
  <si>
    <t>Piso tátil de concreto, alerta / direcional, intertravado, espessura de 6 cm, com rejunte em areia</t>
  </si>
  <si>
    <t>32.08.160</t>
  </si>
  <si>
    <t>Junta elástica estrutural de neoprene</t>
  </si>
  <si>
    <t>32.15.040</t>
  </si>
  <si>
    <t>Impermeabilização em manta asfáltica com armadura, tipo III-B, espessura de 4 mm</t>
  </si>
  <si>
    <t>32.16.020</t>
  </si>
  <si>
    <t>33.12.011</t>
  </si>
  <si>
    <t>Esmalte à base de água em madeira, inclusive preparo</t>
  </si>
  <si>
    <t>Quadro de distribuição universal de embutir, para disjuntores 16 DIN / 12 Bolt-on - 150 A - sem componentes</t>
  </si>
  <si>
    <t>37.13.610</t>
  </si>
  <si>
    <t>Disjuntor termomagnético, unipolar 127/220 V, corrente de 35 A até 50 A</t>
  </si>
  <si>
    <t>38.19.030</t>
  </si>
  <si>
    <t>Eletroduto de PVC corrugado flexível leve, diâmetro externo de 25 mm</t>
  </si>
  <si>
    <t>39.02.040</t>
  </si>
  <si>
    <t>Cabo de cobre de 10 mm², isolamento 750 V - isolação em PVC 70°C</t>
  </si>
  <si>
    <t>40.04.470</t>
  </si>
  <si>
    <t>Conjunto 2 tomadas 2P+T de 10 A, completo</t>
  </si>
  <si>
    <t>40.04.480</t>
  </si>
  <si>
    <t>Conjunto 1 interruptor simples e 1 tomada 2P+T de 10 A, completo</t>
  </si>
  <si>
    <t>41.02.562</t>
  </si>
  <si>
    <t>Lâmpada LED tubular T8 com base G13, de 3400 até 4000 Im - 36 a 40 W</t>
  </si>
  <si>
    <t>44.01.050</t>
  </si>
  <si>
    <t>Bacia sifonada de louça sem tampa - 6 litros</t>
  </si>
  <si>
    <t>44.01.240</t>
  </si>
  <si>
    <t>Lavatório em louça com coluna suspensa</t>
  </si>
  <si>
    <t>44.03.050</t>
  </si>
  <si>
    <t>Dispenser papel higiênico em ABS para rolão 300 / 600 m, com visor</t>
  </si>
  <si>
    <t>44.03.130</t>
  </si>
  <si>
    <t>Saboneteira tipo dispenser, para refil de 800 ml</t>
  </si>
  <si>
    <t>44.03.645</t>
  </si>
  <si>
    <t>Torneira de mesa automática, acionamento hidromecânico, em latão cromado, DN= 1/2´ou 3/4´</t>
  </si>
  <si>
    <t>44.20.010</t>
  </si>
  <si>
    <t>Sifão plástico sanfonado universal de 1´</t>
  </si>
  <si>
    <t>44.20.110</t>
  </si>
  <si>
    <t>Engate flexível de PVC DN= 1/2´</t>
  </si>
  <si>
    <t>44.20.280</t>
  </si>
  <si>
    <t>Tampa de plástico para bacia sanitária</t>
  </si>
  <si>
    <t>46.01.020</t>
  </si>
  <si>
    <t>Tubo de PVC rígido soldável marrom, DN= 25 mm, (3/4´), inclusive conexões</t>
  </si>
  <si>
    <t>46.01.050</t>
  </si>
  <si>
    <t>Tubo de PVC rígido soldável marrom, DN= 50 mm, (1 1/2´), inclusive conexões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</si>
  <si>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</si>
  <si>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</si>
  <si>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</si>
  <si>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</si>
  <si>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46.02.070</t>
  </si>
  <si>
    <t>Tubo de PVC rígido branco PxB com virola e anel de borracha, linha esgoto série normal, DN= 100 mm, inclusive conexões</t>
  </si>
  <si>
    <t>47.02.020</t>
  </si>
  <si>
    <t>Registro de gaveta em latão fundido cromado com canopla, DN= 3/4´ - linha especial</t>
  </si>
  <si>
    <t>47.02.050</t>
  </si>
  <si>
    <t>Registro de gaveta em latão fundido cromado com canopla, DN= 1 1/2´ - linha especial</t>
  </si>
  <si>
    <t>47.04.180</t>
  </si>
  <si>
    <t>Válvula de descarga com registro próprio, duplo acionamento limitador de fluxo, DN = 1 1/2´</t>
  </si>
  <si>
    <t>48.02.400</t>
  </si>
  <si>
    <t>Reservatório em polietileno com tampa de rosca - capacidade de 1.000 litros</t>
  </si>
  <si>
    <t>48.05.010</t>
  </si>
  <si>
    <t>Torneira de boia, DN= 3/4´</t>
  </si>
  <si>
    <t>49.01.016</t>
  </si>
  <si>
    <t>49.05.020</t>
  </si>
  <si>
    <t>Ralo seco em ferro fundido, 100 x 165 x 50 mm, com grelha metálica saída vertical</t>
  </si>
  <si>
    <t>49.08.250</t>
  </si>
  <si>
    <t>Caixa de areia em PVC, diâmetro nominal de 100 mm</t>
  </si>
  <si>
    <t>54.04.340</t>
  </si>
  <si>
    <t>Pavimentação em lajota de concreto 35 MPa, espessura 6 cm, cor natural, tipos: raquete, retangular, sextavado e 16 faces, com rejunte em areia</t>
  </si>
  <si>
    <t>54.06.040</t>
  </si>
  <si>
    <t>Guia pré-moldada reta tipo PMSP 100 - fck 25 MPa</t>
  </si>
  <si>
    <t>Total do Item</t>
  </si>
  <si>
    <t>3.6</t>
  </si>
  <si>
    <t xml:space="preserve">Títulos dos Serviços </t>
  </si>
  <si>
    <t>Complemento p/ título</t>
  </si>
  <si>
    <t xml:space="preserve">Qtde. </t>
  </si>
  <si>
    <t>1.6</t>
  </si>
  <si>
    <t>1.8</t>
  </si>
  <si>
    <t xml:space="preserve">Item  </t>
  </si>
  <si>
    <t xml:space="preserve">un </t>
  </si>
  <si>
    <t xml:space="preserve">Pr. Unit. </t>
  </si>
  <si>
    <t xml:space="preserve">Pr. Total </t>
  </si>
  <si>
    <t>Subtotal</t>
  </si>
  <si>
    <t>CONSTRUÇÃO ADM</t>
  </si>
  <si>
    <t>INFRAESTRUTURA</t>
  </si>
  <si>
    <t>SUPERESTRUTURA</t>
  </si>
  <si>
    <t>PISOS E REVESTIMENTOS</t>
  </si>
  <si>
    <t>COBERTURA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</si>
  <si>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</si>
  <si>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</si>
  <si>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</si>
  <si>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</si>
  <si>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</si>
  <si>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</si>
  <si>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</si>
  <si>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</si>
  <si>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</si>
  <si>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1 taxa de uso</t>
  </si>
  <si>
    <t>2.13</t>
  </si>
  <si>
    <t>2.14</t>
  </si>
  <si>
    <t>2.15</t>
  </si>
  <si>
    <t>2.16</t>
  </si>
  <si>
    <t>2.17</t>
  </si>
  <si>
    <t>2.18</t>
  </si>
  <si>
    <t>2.19</t>
  </si>
  <si>
    <t>2.20</t>
  </si>
  <si>
    <t>At = 38,65 m²</t>
  </si>
  <si>
    <t>2.21</t>
  </si>
  <si>
    <t>2.22</t>
  </si>
  <si>
    <t>2.23</t>
  </si>
  <si>
    <t>2.24</t>
  </si>
  <si>
    <t>2.25</t>
  </si>
  <si>
    <t>2.26</t>
  </si>
  <si>
    <t>Espessura 3 cm.</t>
  </si>
  <si>
    <t>Espessura 5 cm.</t>
  </si>
  <si>
    <t>Vt = 38,65 m² x 0,05 m = 1,93 m³</t>
  </si>
  <si>
    <t>Vt = 38,65 m² x 0,03 m = 1,16 m³</t>
  </si>
  <si>
    <t>2.27</t>
  </si>
  <si>
    <t>2.28</t>
  </si>
  <si>
    <t>2.29</t>
  </si>
  <si>
    <t>2.30</t>
  </si>
  <si>
    <t>2.31</t>
  </si>
  <si>
    <t>2.32</t>
  </si>
  <si>
    <t>2.33</t>
  </si>
  <si>
    <t>2 unidades</t>
  </si>
  <si>
    <t>Retirada reservatório</t>
  </si>
  <si>
    <t>MURO DE DIVISA E ACESSO</t>
  </si>
  <si>
    <t>3.7</t>
  </si>
  <si>
    <t>3.8</t>
  </si>
  <si>
    <t>3.9</t>
  </si>
  <si>
    <t>3.10</t>
  </si>
  <si>
    <t>3.11</t>
  </si>
  <si>
    <t>3.12</t>
  </si>
  <si>
    <t>MURO DE DIVISA</t>
  </si>
  <si>
    <t>3.13</t>
  </si>
  <si>
    <t>3.14</t>
  </si>
  <si>
    <t>At: 61,53 m²</t>
  </si>
  <si>
    <t>Ct: 3 m</t>
  </si>
  <si>
    <t>At: 33,70 m x 3,00 m = 101,10 m²</t>
  </si>
  <si>
    <t>Ct: 33,70 m</t>
  </si>
  <si>
    <t>Alvenaria: 40,67 m x 3 m = 122,01 m²</t>
  </si>
  <si>
    <t>2.34</t>
  </si>
  <si>
    <t>2.35</t>
  </si>
  <si>
    <t>2.36</t>
  </si>
  <si>
    <t>2.37</t>
  </si>
  <si>
    <t>2.38</t>
  </si>
  <si>
    <t>2.39</t>
  </si>
  <si>
    <t>At = 24,34 m x 1,20 m = 29,21 m²</t>
  </si>
  <si>
    <t>At = 29,21 m² x 2 = 58,48 m²</t>
  </si>
  <si>
    <t>Vt = 0,15 m x 0,20 m x 20 m = 0,60 m³</t>
  </si>
  <si>
    <t>Pilares: 33,97 kg</t>
  </si>
  <si>
    <t>Pilares: 5,40 m²</t>
  </si>
  <si>
    <t>Pilares = 0,41 m³</t>
  </si>
  <si>
    <t>3.15</t>
  </si>
  <si>
    <t>3.16</t>
  </si>
  <si>
    <t>MURETA  E RAMPA - ACESSO ENTRADA</t>
  </si>
  <si>
    <t>3.17</t>
  </si>
  <si>
    <t>3.18</t>
  </si>
  <si>
    <t>3.19</t>
  </si>
  <si>
    <t>3.20</t>
  </si>
  <si>
    <t>3.21</t>
  </si>
  <si>
    <t>3.22</t>
  </si>
  <si>
    <t>Ct = 10 und x 3 m = 30 m</t>
  </si>
  <si>
    <t>3.23</t>
  </si>
  <si>
    <t>3.24</t>
  </si>
  <si>
    <t>3.25</t>
  </si>
  <si>
    <t>3.26</t>
  </si>
  <si>
    <t>At = 6,08 m²</t>
  </si>
  <si>
    <t xml:space="preserve">Vedação e mureta </t>
  </si>
  <si>
    <t>At = 15,64 m²</t>
  </si>
  <si>
    <t>Vt = 15,64 m² x 0,03 m = 0,47 m³</t>
  </si>
  <si>
    <t>3.27</t>
  </si>
  <si>
    <t>Guarda corpo: (15,40 m x 1,20 m) = 18,48 m²</t>
  </si>
  <si>
    <t>Ct = 15,40 m</t>
  </si>
  <si>
    <t>Ct = 4,20 m x 2 = 8,40 m</t>
  </si>
  <si>
    <t>H - 3 m.</t>
  </si>
  <si>
    <t>38,65 m² x 8 kg/m² = 309,20 kg</t>
  </si>
  <si>
    <t>Vt = 3,16 m³ x 1,30 = 4,11 m³</t>
  </si>
  <si>
    <t>HIDRÁULICA</t>
  </si>
  <si>
    <t>Escamoteável</t>
  </si>
  <si>
    <t>4.8</t>
  </si>
  <si>
    <t>4.9</t>
  </si>
  <si>
    <t>Ct: 12 und x 5 m = 60 m</t>
  </si>
  <si>
    <t>Blocos: 17,28 m²</t>
  </si>
  <si>
    <t>Blocos: 3,46 m³</t>
  </si>
  <si>
    <t>1 Unidade</t>
  </si>
  <si>
    <t>Ct = 1,60 m</t>
  </si>
  <si>
    <t>Ct = 1,00 m</t>
  </si>
  <si>
    <t>Ct = 8 m</t>
  </si>
  <si>
    <t>Vt = 15,43 m³ x 1,30 = 20,06 m³</t>
  </si>
  <si>
    <t>2.40</t>
  </si>
  <si>
    <t>2.41</t>
  </si>
  <si>
    <t>2.42</t>
  </si>
  <si>
    <t>2.43</t>
  </si>
  <si>
    <t>2.44</t>
  </si>
  <si>
    <t>COBERTURA RAMPA</t>
  </si>
  <si>
    <t>Estrutura: 18,60 m² x 8kg/m² = 148,80 kg</t>
  </si>
  <si>
    <t>Ct = 3m</t>
  </si>
  <si>
    <t>At = 18,60 m²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</si>
  <si>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</si>
  <si>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</si>
  <si>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</si>
  <si>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</si>
  <si>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</si>
  <si>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</si>
  <si>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</si>
  <si>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</si>
  <si>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</si>
  <si>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ESQUADRIAS</t>
  </si>
  <si>
    <t>2.54</t>
  </si>
  <si>
    <t>2.55</t>
  </si>
  <si>
    <t>2.56</t>
  </si>
  <si>
    <t>2.57</t>
  </si>
  <si>
    <t>2.58</t>
  </si>
  <si>
    <t>2.59</t>
  </si>
  <si>
    <t>2.60</t>
  </si>
  <si>
    <t>LOUÇAS E METAIS</t>
  </si>
  <si>
    <t>2.61</t>
  </si>
  <si>
    <t>2.62</t>
  </si>
  <si>
    <t>Ct = 6,20 m</t>
  </si>
  <si>
    <t>3.28</t>
  </si>
  <si>
    <t>3.29</t>
  </si>
  <si>
    <t>3.30</t>
  </si>
  <si>
    <t>3.31</t>
  </si>
  <si>
    <t>3.32</t>
  </si>
  <si>
    <t>ELÉTRICA</t>
  </si>
  <si>
    <t>Pintura calhas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</si>
  <si>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</si>
  <si>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</si>
  <si>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</si>
  <si>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</si>
  <si>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</si>
  <si>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</si>
  <si>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</si>
  <si>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</si>
  <si>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</si>
  <si>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</si>
  <si>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</si>
  <si>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</si>
  <si>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</si>
  <si>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</si>
  <si>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</si>
  <si>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</si>
  <si>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</si>
  <si>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</si>
  <si>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</si>
  <si>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</si>
  <si>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</si>
  <si>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</si>
  <si>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</si>
  <si>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</si>
  <si>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</si>
  <si>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</si>
  <si>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3.33</t>
  </si>
  <si>
    <t>3.34</t>
  </si>
  <si>
    <t>ENTRADA</t>
  </si>
  <si>
    <t>3.35</t>
  </si>
  <si>
    <t>PISO PÁTIO</t>
  </si>
  <si>
    <t>At = 17,49 m x 0,25 m = 4,37 m²</t>
  </si>
  <si>
    <t>At = 2,00 m x 2,00 m = 4,00 m²</t>
  </si>
  <si>
    <t>Reservatório: 850,00 kg</t>
  </si>
  <si>
    <t>At = 7,00 m x 2,00 m = 14 m²</t>
  </si>
  <si>
    <r>
      <t xml:space="preserve">Viela: 31,00 m x 3,45 m = 106,95 m²
Construção: 91,00 m²
</t>
    </r>
    <r>
      <rPr>
        <b/>
        <sz val="11"/>
        <rFont val="Arial"/>
        <family val="2"/>
      </rPr>
      <t>Total = 197,95 m²</t>
    </r>
  </si>
  <si>
    <r>
      <t xml:space="preserve">Alvenaria portão: 3,90 m x 2,00 m = 7,80 m²
Muro existente: 33,70 m x 2,40 m = 80,88 m²
Muretas: 7,75 m x 0,40 m = 3,10 m²
Alvenaria refeitório: 11,25 m x 2,60 m = 29,25 m²
</t>
    </r>
    <r>
      <rPr>
        <b/>
        <sz val="11"/>
        <rFont val="Arial"/>
        <family val="2"/>
      </rPr>
      <t>Vt = 126,58 m² x 0,15 m = 18,99 m³</t>
    </r>
  </si>
  <si>
    <r>
      <t xml:space="preserve">Pilares = 121,11 kg
Vigas superiores = 132,11 kg
</t>
    </r>
    <r>
      <rPr>
        <b/>
        <sz val="11"/>
        <rFont val="Arial"/>
        <family val="2"/>
      </rPr>
      <t>Total = 253,22 kg</t>
    </r>
  </si>
  <si>
    <r>
      <t xml:space="preserve">Pilares = 19,25 m²
Vigas superiores = 24,40 m²
</t>
    </r>
    <r>
      <rPr>
        <b/>
        <sz val="11"/>
        <rFont val="Arial"/>
        <family val="2"/>
      </rPr>
      <t>Total = 43,65 m²</t>
    </r>
  </si>
  <si>
    <r>
      <t xml:space="preserve">Pilares = 1,44 m³
Vigas superiores = 1,83 m³
</t>
    </r>
    <r>
      <rPr>
        <b/>
        <sz val="11"/>
        <rFont val="Arial"/>
        <family val="2"/>
      </rPr>
      <t>Total = 3,27 m³</t>
    </r>
  </si>
  <si>
    <r>
      <t xml:space="preserve">Alvenaria = 122,01 m² x 2 = 244,02 m²
Laje = 38,65 m²
</t>
    </r>
    <r>
      <rPr>
        <b/>
        <sz val="11"/>
        <rFont val="Arial"/>
        <family val="2"/>
      </rPr>
      <t>Total = 282,67 m²</t>
    </r>
  </si>
  <si>
    <t>4 unidades</t>
  </si>
  <si>
    <t>At = 0,80 m x 2,10 m x 4 und x 2 = 13,44 m²</t>
  </si>
  <si>
    <t>At = 1,90 m x 2,10 m = 3,99 m² x 2 und = 7,98 m²</t>
  </si>
  <si>
    <t>Banheiro: 0,60 m x 0,60 m = 0,36 m²</t>
  </si>
  <si>
    <r>
      <t xml:space="preserve">Coordenação: 1,20 m x 0,80 m = 0,96 m²
Diretoria: 1,80 m x 0,80 m = 1,44 m²
Agentes: 1,80 m x 0,80 m = 1,44 m²
</t>
    </r>
    <r>
      <rPr>
        <b/>
        <sz val="11"/>
        <rFont val="Arial"/>
        <family val="2"/>
      </rPr>
      <t>Total = 3,84 m²</t>
    </r>
  </si>
  <si>
    <r>
      <t xml:space="preserve">At: Piso = 38,65 m²
Banheiro = (6,6 m x 3 m) = 19,80 m²
</t>
    </r>
    <r>
      <rPr>
        <b/>
        <sz val="11"/>
        <rFont val="Arial"/>
        <family val="2"/>
      </rPr>
      <t>Total = 58,45 m²</t>
    </r>
  </si>
  <si>
    <t>Ct = 47,44 m</t>
  </si>
  <si>
    <t>Interna: 47,44 m x 3,00 m = 142,32 m²
Externa: 24,94 m x 3,00 m = 74,82 m²</t>
  </si>
  <si>
    <r>
      <t xml:space="preserve">Pilares: 28,80 m²
Vigas: 60,66 m²
</t>
    </r>
    <r>
      <rPr>
        <b/>
        <sz val="11"/>
        <rFont val="Arial"/>
        <family val="2"/>
      </rPr>
      <t>Total = 89,46 m²</t>
    </r>
  </si>
  <si>
    <r>
      <t xml:space="preserve">Blocos: 3,46 m³
Pilares: 2,88 m³
Vigas: 6,07 m³
</t>
    </r>
    <r>
      <rPr>
        <b/>
        <sz val="11"/>
        <rFont val="Arial"/>
        <family val="2"/>
      </rPr>
      <t>Total = 12,41 m³</t>
    </r>
  </si>
  <si>
    <r>
      <t xml:space="preserve">Pilares: 2,88 m³
Vigas: 6,07 m³
</t>
    </r>
    <r>
      <rPr>
        <b/>
        <sz val="11"/>
        <rFont val="Arial"/>
        <family val="2"/>
      </rPr>
      <t>Total = 8,95 m³</t>
    </r>
  </si>
  <si>
    <r>
      <t xml:space="preserve">Estacas: 110,34 kg
Blocos: 119,32 kg
Pilares: 172,45 kg
Vigas: 338,78 kg
</t>
    </r>
    <r>
      <rPr>
        <b/>
        <sz val="11"/>
        <rFont val="Arial"/>
        <family val="2"/>
      </rPr>
      <t>Total = 740,89 kg</t>
    </r>
  </si>
  <si>
    <r>
      <t xml:space="preserve">Vigas: 176,72 kg
Viga acesso: 21,49 kg
</t>
    </r>
    <r>
      <rPr>
        <b/>
        <sz val="11"/>
        <rFont val="Arial"/>
        <family val="2"/>
      </rPr>
      <t>Total = 198,21 kg</t>
    </r>
  </si>
  <si>
    <r>
      <t xml:space="preserve">Vigas: 22,47 m²
Viga acesso: 3,45 m²
</t>
    </r>
    <r>
      <rPr>
        <b/>
        <sz val="11"/>
        <rFont val="Arial"/>
        <family val="2"/>
      </rPr>
      <t>Total = 25,92 m²</t>
    </r>
  </si>
  <si>
    <r>
      <t xml:space="preserve">Vigas: 2,25 m³
Viga acesso: 0,35 m³
</t>
    </r>
    <r>
      <rPr>
        <b/>
        <sz val="11"/>
        <rFont val="Arial"/>
        <family val="2"/>
      </rPr>
      <t>Total = 2,60 m³</t>
    </r>
  </si>
  <si>
    <r>
      <t xml:space="preserve">At = Rampa: 6,08 m²
Viga acesso: 1,73 m²
</t>
    </r>
    <r>
      <rPr>
        <b/>
        <sz val="11"/>
        <rFont val="Arial"/>
        <family val="2"/>
      </rPr>
      <t>Total = 7,81 m²</t>
    </r>
  </si>
  <si>
    <r>
      <t xml:space="preserve">Estacas = 101,14 kg
Blocos = 68,13 kg
Viga baldrame = 136,28 kg
</t>
    </r>
    <r>
      <rPr>
        <b/>
        <sz val="11"/>
        <rFont val="Arial"/>
        <family val="2"/>
      </rPr>
      <t>Total = 305,55 kg</t>
    </r>
  </si>
  <si>
    <r>
      <t xml:space="preserve">Blocos = 11,88 m²
Viga baldrame = 24,40 m²
</t>
    </r>
    <r>
      <rPr>
        <b/>
        <sz val="11"/>
        <rFont val="Arial"/>
        <family val="2"/>
      </rPr>
      <t>Total = 36,28 m²</t>
    </r>
  </si>
  <si>
    <r>
      <t xml:space="preserve">Blocos = 1,78 m³
Viga baldrame = 2,44 m³
</t>
    </r>
    <r>
      <rPr>
        <b/>
        <sz val="11"/>
        <rFont val="Arial"/>
        <family val="2"/>
      </rPr>
      <t>Total = 4,22 m³</t>
    </r>
  </si>
  <si>
    <r>
      <t xml:space="preserve">Porta banheiro: 0,80 m
Porta de entrada: 1,90 m x 2 = 3,80 m
Portas internas: 0,80 m x 3 = 2,40 m
</t>
    </r>
    <r>
      <rPr>
        <b/>
        <sz val="11"/>
        <rFont val="Arial"/>
        <family val="2"/>
      </rPr>
      <t>Total =7,00 m</t>
    </r>
  </si>
  <si>
    <t>Estacas: 11 und x 5 m = 55 m</t>
  </si>
  <si>
    <t>Viga baldrame: 40,67 m x (0,30 m + 0,30 m + 0,20 m) = 32,54 m²</t>
  </si>
  <si>
    <t>Banheiro</t>
  </si>
  <si>
    <t>3.36</t>
  </si>
  <si>
    <t>At: 33,70 m x 0,80 m = 26,96 m²</t>
  </si>
  <si>
    <t>1 Circuito de iluminação
1 Circuito de tomadas</t>
  </si>
  <si>
    <t>1 Circuito Geral</t>
  </si>
  <si>
    <t>2.89</t>
  </si>
  <si>
    <t>At = 34,08 m²</t>
  </si>
  <si>
    <t>Ct = 5,45 m</t>
  </si>
  <si>
    <t>Extensão pátio: 65,20 m²</t>
  </si>
  <si>
    <t>Entrada: 33,09 m²</t>
  </si>
  <si>
    <t>Vt = 5,60 m² x 0,07 = 0,39 m³</t>
  </si>
  <si>
    <t>Ct = 97,94 m</t>
  </si>
  <si>
    <t>3 unidades</t>
  </si>
  <si>
    <t>6 unidades</t>
  </si>
  <si>
    <t>13 unidades</t>
  </si>
  <si>
    <t>Ct = 57,02 m + 40,02 m = 97,04 m</t>
  </si>
  <si>
    <t>Ct = 57,02 m x 3 = 171,06 m</t>
  </si>
  <si>
    <t>Ct = 40,02 m x 3 = 120,06 m</t>
  </si>
  <si>
    <t xml:space="preserve">At: 5,45 m x 0,50 m = 2,73 m² </t>
  </si>
  <si>
    <t>1 conjunto</t>
  </si>
  <si>
    <t>7 conjuntos</t>
  </si>
  <si>
    <t xml:space="preserve">CALÇADA E MURETA LATERAL </t>
  </si>
  <si>
    <t>Ct = 3 und x 3 m = 9 m</t>
  </si>
  <si>
    <t>Vt = (0,20 m x 0,20 m x 5,50 m = 0,22 m³</t>
  </si>
  <si>
    <t>2.90</t>
  </si>
  <si>
    <t>2.91</t>
  </si>
  <si>
    <t>Vt = 5,60 m² x 0,05 = 0,28 m³</t>
  </si>
  <si>
    <t>At = (2,00 m x 0,70 m) = 1,40 m²</t>
  </si>
  <si>
    <r>
      <t xml:space="preserve">Vt = (1,10 m x 22,15 m x 0,10 m) = 2,44 m³
(2,40 m x 0,20 m x 2,60 m) = 1,25 m³
(1,90 m x 1,60 m x 0,20 m) = 0,61 m³
</t>
    </r>
    <r>
      <rPr>
        <b/>
        <sz val="11"/>
        <rFont val="Arial"/>
        <family val="2"/>
      </rPr>
      <t>Total = 4,30 m³</t>
    </r>
  </si>
  <si>
    <t>Ct = 26,86 m</t>
  </si>
  <si>
    <t>At = 40,42 m²</t>
  </si>
  <si>
    <t>Ct = 23,30 m</t>
  </si>
  <si>
    <t>Vt = 40,42 m² x 0,05 m = 2,02 m³</t>
  </si>
  <si>
    <t>Vt = 40,42 m² x 0,03 m = 1,21 m³</t>
  </si>
  <si>
    <t>Espessura de 5 cm</t>
  </si>
  <si>
    <t>Espessura de 3 cm</t>
  </si>
  <si>
    <r>
      <t xml:space="preserve">Vt = Alvenaria: 18,99 m³
Demolição concreto: 4,30 m³
Terra: 15,96 m³
Reservatório: 40 m³ (4 caçambas)
</t>
    </r>
    <r>
      <rPr>
        <b/>
        <sz val="11"/>
        <rFont val="Arial"/>
        <family val="2"/>
      </rPr>
      <t>Total = 79,25 m³ x 1,30 = 103,03 m³</t>
    </r>
  </si>
  <si>
    <t>PLATIBANDA E RESERVATÓRIO</t>
  </si>
  <si>
    <t>At = (14,00  m x 2 m) = 28,00 m²</t>
  </si>
  <si>
    <r>
      <t xml:space="preserve">Vt = Platibanda: 0,15 m x 0,20 m x 24,34 m = 0,73 m³
Reservatório: 0,15 m x 0,20 m x 14 m x 3 = 1,26 m³
</t>
    </r>
    <r>
      <rPr>
        <b/>
        <sz val="11"/>
        <rFont val="Arial"/>
        <family val="2"/>
      </rPr>
      <t>Total = 1,99 m³</t>
    </r>
  </si>
  <si>
    <t>Pingadeira e calha reservatório</t>
  </si>
  <si>
    <r>
      <t xml:space="preserve">Ct: Platibanda: 24,34 m
Reservatório: 14,00 m
Calha reservatório: 4 m
</t>
    </r>
    <r>
      <rPr>
        <b/>
        <sz val="11"/>
        <rFont val="Arial"/>
        <family val="2"/>
      </rPr>
      <t>Total = 42,34 m</t>
    </r>
  </si>
  <si>
    <r>
      <t xml:space="preserve">Ct: 2 und x 4 m = 8 m
Condutor calha reservatório: 2 m
</t>
    </r>
    <r>
      <rPr>
        <b/>
        <sz val="11"/>
        <rFont val="Arial"/>
        <family val="2"/>
      </rPr>
      <t>Total = 10 m</t>
    </r>
  </si>
  <si>
    <t>At = 0,60 m x 0,60 m = 0,36 m²</t>
  </si>
  <si>
    <t>2.92</t>
  </si>
  <si>
    <t>2.93</t>
  </si>
  <si>
    <t>At: Portas: 1,90 m x 2,10 m x 2 und  x 2 = 15,96 m²
Janela banheiro 0,60 m x 0,60 m x 2 = 0,72 m²
Portão de entrada: 4,00 m² x 2 = 8,00 m²</t>
  </si>
  <si>
    <t>Retirada de estrutura metálica (Complemento: Retirada reservatório)</t>
  </si>
  <si>
    <t>Lastro de pedra britada (Complemento: Espessura 5 cm.)</t>
  </si>
  <si>
    <t>Lastro de concreto impermeabilizado (Complemento: Espessura 5 cm.)</t>
  </si>
  <si>
    <t>Argamassa de regularização e/ou proteção (Complemento: Espessura 3 cm.)</t>
  </si>
  <si>
    <t>Calha, rufo, afins em chapa galvanizada nº 26 - corte 0,50 m (Complemento: Pingadeira e calha reservatório)</t>
  </si>
  <si>
    <t>Caixilho em alumínio maxim-ar com vidro, linha comercial (Complemento: Banheiro)</t>
  </si>
  <si>
    <t>Caixa sifonada de PVC rígido de 100 x 100 x 50 mm, com grelha (Complemento: Escamoteável)</t>
  </si>
  <si>
    <t>Impermeabilização em pintura de asfalto oxidado com solventes orgânicos, sobre metal (Complemento: Pintura calhas)</t>
  </si>
  <si>
    <t>Broca em concreto armado diâmetro de 20 cm - completa (Complemento: H - 3 m.)</t>
  </si>
  <si>
    <t>Alvenaria de bloco cerâmico de vedação, uso revestido, de 14 cm (Complemento: Vedação e mureta )</t>
  </si>
  <si>
    <t>Lastro de pedra britada (Complemento: Espessura de 5 cm)</t>
  </si>
  <si>
    <t>Lastro de concreto impermeabilizado (Complemento: Espessura de 5 cm)</t>
  </si>
  <si>
    <t>Argamassa de regularização e/ou proteção (Complemento: Espessura de 3 cm)</t>
  </si>
  <si>
    <t>1.7</t>
  </si>
  <si>
    <t>Eng Civil Carlos Roberto Lavezzo</t>
  </si>
  <si>
    <t>CREA: 5060266178</t>
  </si>
  <si>
    <r>
      <t>Fonte:</t>
    </r>
    <r>
      <rPr>
        <sz val="11"/>
        <rFont val="Arial"/>
        <family val="2"/>
      </rPr>
      <t xml:space="preserve"> CDHU 191 com desoneração</t>
    </r>
  </si>
  <si>
    <t>'</t>
  </si>
  <si>
    <r>
      <t>Data da Elaboração:</t>
    </r>
    <r>
      <rPr>
        <sz val="11"/>
        <rFont val="Arial"/>
        <family val="2"/>
      </rPr>
      <t xml:space="preserve"> 10/11/2023</t>
    </r>
  </si>
  <si>
    <r>
      <t xml:space="preserve">Endereço: </t>
    </r>
    <r>
      <rPr>
        <sz val="11"/>
        <rFont val="Arial"/>
        <family val="2"/>
      </rPr>
      <t>Av. Dr. Silvio Aguiar Maya, 952, Pedreira-SP</t>
    </r>
  </si>
  <si>
    <r>
      <t>Objeto:</t>
    </r>
    <r>
      <rPr>
        <sz val="11"/>
        <rFont val="Arial"/>
        <family val="2"/>
      </rPr>
      <t xml:space="preserve"> Reforma CIMEI Jesus Menino</t>
    </r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</si>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</sst>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-#,##0.00\ ;&quot; -&quot;#\ ;@\ "/>
    <numFmt numFmtId="165" formatCode="&quot;R$ &quot;#,##0.00_);&quot;(R$ &quot;#,##0.00\)"/>
    <numFmt numFmtId="166" formatCode="&quot;R$&quot;\ #,##0.00"/>
    <numFmt numFmtId="167" formatCode="_(* #,##0.00_);_(* \(#,##0.00\);_(* &quot;-&quot;??_);_(@_)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ngal"/>
      <family val="2"/>
      <charset val="1"/>
    </font>
    <font>
      <sz val="11"/>
      <name val="Arial"/>
      <family val="2"/>
      <charset val="1"/>
    </font>
    <font>
      <sz val="8"/>
      <name val="Tahoma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sz val="11"/>
      <name val="Tahoma"/>
      <family val="2"/>
      <charset val="1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name val="Arial"/>
      <family val="2"/>
      <charset val="1"/>
    </font>
    <font>
      <b/>
      <sz val="13"/>
      <name val="Arial"/>
      <family val="2"/>
      <charset val="1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BFBFBF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164" fontId="4" fillId="0" borderId="0" applyBorder="0" applyProtection="0"/>
    <xf numFmtId="44" fontId="13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3" fillId="0" borderId="0"/>
    <xf numFmtId="0" fontId="2" fillId="0" borderId="0"/>
    <xf numFmtId="167" fontId="18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0" borderId="0" xfId="1" applyNumberFormat="1" applyFont="1" applyBorder="1" applyAlignment="1" applyProtection="1">
      <alignment horizontal="center" vertical="center"/>
    </xf>
    <xf numFmtId="0" fontId="5" fillId="0" borderId="0" xfId="1" applyNumberFormat="1" applyFont="1" applyBorder="1" applyAlignment="1" applyProtection="1">
      <alignment horizontal="justify" vertical="center" wrapText="1"/>
    </xf>
    <xf numFmtId="0" fontId="6" fillId="0" borderId="0" xfId="1" applyNumberFormat="1" applyFont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vertical="center" wrapText="1"/>
    </xf>
    <xf numFmtId="0" fontId="8" fillId="4" borderId="1" xfId="1" applyNumberFormat="1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vertical="center"/>
    </xf>
    <xf numFmtId="49" fontId="5" fillId="0" borderId="0" xfId="1" applyNumberFormat="1" applyFont="1" applyBorder="1" applyAlignment="1" applyProtection="1">
      <alignment horizontal="justify" vertical="center" wrapText="1"/>
    </xf>
    <xf numFmtId="0" fontId="5" fillId="0" borderId="0" xfId="1" applyNumberFormat="1" applyFont="1" applyBorder="1" applyAlignment="1" applyProtection="1">
      <alignment vertical="center"/>
    </xf>
    <xf numFmtId="49" fontId="5" fillId="0" borderId="0" xfId="1" applyNumberFormat="1" applyFont="1" applyBorder="1" applyAlignment="1" applyProtection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9" fillId="0" borderId="0" xfId="1" applyNumberFormat="1" applyFont="1" applyBorder="1" applyAlignment="1" applyProtection="1">
      <alignment horizontal="left" vertical="center"/>
    </xf>
    <xf numFmtId="0" fontId="8" fillId="5" borderId="0" xfId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14" fillId="0" borderId="0" xfId="1" applyNumberFormat="1" applyFont="1" applyBorder="1" applyAlignment="1" applyProtection="1">
      <alignment vertical="center"/>
    </xf>
    <xf numFmtId="0" fontId="14" fillId="0" borderId="2" xfId="1" applyNumberFormat="1" applyFont="1" applyBorder="1" applyAlignment="1" applyProtection="1">
      <alignment vertical="center"/>
    </xf>
    <xf numFmtId="0" fontId="12" fillId="4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Border="1" applyAlignment="1" applyProtection="1">
      <alignment horizontal="justify" vertical="center"/>
    </xf>
    <xf numFmtId="0" fontId="17" fillId="6" borderId="4" xfId="1" applyNumberFormat="1" applyFont="1" applyFill="1" applyBorder="1" applyAlignment="1" applyProtection="1">
      <alignment horizontal="center" vertical="center" wrapText="1"/>
    </xf>
    <xf numFmtId="0" fontId="17" fillId="6" borderId="4" xfId="1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8" fillId="0" borderId="1" xfId="1" applyNumberFormat="1" applyFont="1" applyBorder="1" applyAlignment="1" applyProtection="1">
      <alignment horizontal="center" vertical="center" wrapText="1"/>
    </xf>
    <xf numFmtId="0" fontId="8" fillId="0" borderId="1" xfId="1" applyNumberFormat="1" applyFont="1" applyBorder="1" applyAlignment="1" applyProtection="1">
      <alignment horizontal="justify" vertical="center" wrapText="1"/>
    </xf>
    <xf numFmtId="0" fontId="10" fillId="0" borderId="0" xfId="1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center"/>
    </xf>
    <xf numFmtId="49" fontId="6" fillId="0" borderId="0" xfId="1" applyNumberFormat="1" applyFont="1" applyBorder="1" applyAlignment="1" applyProtection="1">
      <alignment horizontal="center" vertical="center"/>
    </xf>
    <xf numFmtId="0" fontId="6" fillId="0" borderId="0" xfId="1" applyNumberFormat="1" applyFont="1" applyBorder="1" applyAlignment="1" applyProtection="1">
      <alignment horizontal="center" vertical="center"/>
    </xf>
    <xf numFmtId="166" fontId="8" fillId="3" borderId="1" xfId="1" applyNumberFormat="1" applyFont="1" applyFill="1" applyBorder="1" applyAlignment="1" applyProtection="1">
      <alignment horizontal="center" vertical="center"/>
    </xf>
    <xf numFmtId="166" fontId="8" fillId="5" borderId="0" xfId="1" applyNumberFormat="1" applyFont="1" applyFill="1" applyBorder="1" applyAlignment="1" applyProtection="1">
      <alignment horizontal="center" vertical="center" wrapText="1"/>
    </xf>
    <xf numFmtId="165" fontId="8" fillId="3" borderId="1" xfId="1" applyNumberFormat="1" applyFont="1" applyFill="1" applyBorder="1" applyAlignment="1" applyProtection="1">
      <alignment horizontal="center" vertical="center" wrapText="1"/>
    </xf>
    <xf numFmtId="165" fontId="8" fillId="5" borderId="0" xfId="1" applyNumberFormat="1" applyFont="1" applyFill="1" applyBorder="1" applyAlignment="1" applyProtection="1">
      <alignment horizontal="center" vertical="center" wrapText="1"/>
    </xf>
    <xf numFmtId="0" fontId="14" fillId="2" borderId="1" xfId="1" applyNumberFormat="1" applyFont="1" applyFill="1" applyBorder="1" applyAlignment="1" applyProtection="1">
      <alignment horizontal="center" vertical="center"/>
    </xf>
    <xf numFmtId="0" fontId="8" fillId="3" borderId="5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Border="1" applyAlignment="1" applyProtection="1">
      <alignment horizontal="right" vertical="center"/>
    </xf>
    <xf numFmtId="49" fontId="5" fillId="0" borderId="0" xfId="1" applyNumberFormat="1" applyFont="1" applyBorder="1" applyAlignment="1" applyProtection="1">
      <alignment horizontal="right" vertical="center"/>
    </xf>
    <xf numFmtId="0" fontId="5" fillId="0" borderId="3" xfId="1" applyNumberFormat="1" applyFont="1" applyBorder="1" applyAlignment="1" applyProtection="1">
      <alignment horizontal="right" vertical="center" wrapText="1"/>
    </xf>
    <xf numFmtId="0" fontId="5" fillId="0" borderId="8" xfId="1" applyNumberFormat="1" applyFont="1" applyBorder="1" applyAlignment="1" applyProtection="1">
      <alignment horizontal="right" vertical="center" wrapText="1"/>
    </xf>
    <xf numFmtId="0" fontId="11" fillId="3" borderId="3" xfId="1" applyNumberFormat="1" applyFont="1" applyFill="1" applyBorder="1" applyAlignment="1" applyProtection="1">
      <alignment horizontal="center" vertical="center"/>
    </xf>
    <xf numFmtId="0" fontId="8" fillId="4" borderId="6" xfId="1" applyNumberFormat="1" applyFont="1" applyFill="1" applyBorder="1" applyAlignment="1" applyProtection="1">
      <alignment horizontal="center" vertical="center" wrapText="1"/>
    </xf>
    <xf numFmtId="0" fontId="8" fillId="0" borderId="6" xfId="1" applyNumberFormat="1" applyFont="1" applyBorder="1" applyAlignment="1" applyProtection="1">
      <alignment horizontal="justify" vertical="center" wrapText="1"/>
    </xf>
    <xf numFmtId="0" fontId="8" fillId="0" borderId="6" xfId="1" applyNumberFormat="1" applyFont="1" applyBorder="1" applyAlignment="1" applyProtection="1">
      <alignment horizontal="center" vertical="center" wrapText="1"/>
    </xf>
    <xf numFmtId="166" fontId="8" fillId="3" borderId="6" xfId="1" applyNumberFormat="1" applyFont="1" applyFill="1" applyBorder="1" applyAlignment="1" applyProtection="1">
      <alignment horizontal="center" vertical="center"/>
    </xf>
    <xf numFmtId="165" fontId="8" fillId="3" borderId="6" xfId="1" applyNumberFormat="1" applyFont="1" applyFill="1" applyBorder="1" applyAlignment="1" applyProtection="1">
      <alignment horizontal="center" vertical="center" wrapText="1"/>
    </xf>
    <xf numFmtId="0" fontId="12" fillId="4" borderId="6" xfId="1" applyNumberFormat="1" applyFont="1" applyFill="1" applyBorder="1" applyAlignment="1" applyProtection="1">
      <alignment horizontal="center" vertical="center" wrapText="1"/>
    </xf>
    <xf numFmtId="0" fontId="8" fillId="3" borderId="4" xfId="1" applyNumberFormat="1" applyFont="1" applyFill="1" applyBorder="1" applyAlignment="1" applyProtection="1">
      <alignment horizontal="center" vertical="center"/>
    </xf>
    <xf numFmtId="0" fontId="8" fillId="3" borderId="4" xfId="1" applyNumberFormat="1" applyFont="1" applyFill="1" applyBorder="1" applyAlignment="1" applyProtection="1">
      <alignment horizontal="justify" vertical="center" wrapText="1"/>
    </xf>
    <xf numFmtId="165" fontId="7" fillId="6" borderId="5" xfId="1" applyNumberFormat="1" applyFont="1" applyFill="1" applyBorder="1" applyAlignment="1" applyProtection="1">
      <alignment horizontal="center" vertical="center" wrapText="1"/>
    </xf>
    <xf numFmtId="0" fontId="7" fillId="6" borderId="3" xfId="1" applyNumberFormat="1" applyFont="1" applyFill="1" applyBorder="1" applyAlignment="1" applyProtection="1">
      <alignment horizontal="left" vertical="center"/>
    </xf>
    <xf numFmtId="0" fontId="7" fillId="6" borderId="12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Border="1" applyAlignment="1" applyProtection="1">
      <alignment vertical="center"/>
    </xf>
    <xf numFmtId="0" fontId="6" fillId="0" borderId="9" xfId="1" applyNumberFormat="1" applyFont="1" applyBorder="1" applyAlignment="1" applyProtection="1">
      <alignment vertical="center"/>
    </xf>
    <xf numFmtId="0" fontId="6" fillId="0" borderId="5" xfId="1" applyNumberFormat="1" applyFont="1" applyBorder="1" applyAlignment="1" applyProtection="1">
      <alignment vertical="center" wrapText="1"/>
    </xf>
    <xf numFmtId="0" fontId="14" fillId="2" borderId="5" xfId="1" applyNumberFormat="1" applyFont="1" applyFill="1" applyBorder="1" applyAlignment="1" applyProtection="1">
      <alignment horizontal="center" vertical="center" wrapText="1"/>
    </xf>
    <xf numFmtId="0" fontId="17" fillId="6" borderId="4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Border="1" applyAlignment="1" applyProtection="1">
      <alignment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vertical="center"/>
    </xf>
    <xf numFmtId="0" fontId="8" fillId="0" borderId="0" xfId="1" applyNumberFormat="1" applyFont="1" applyBorder="1" applyAlignment="1" applyProtection="1">
      <alignment horizontal="center" vertical="center"/>
    </xf>
    <xf numFmtId="0" fontId="11" fillId="0" borderId="0" xfId="1" applyNumberFormat="1" applyFont="1" applyBorder="1" applyAlignment="1" applyProtection="1">
      <alignment horizontal="center" vertical="center"/>
    </xf>
    <xf numFmtId="0" fontId="14" fillId="2" borderId="1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Border="1" applyAlignment="1" applyProtection="1">
      <alignment horizontal="left" vertical="center"/>
    </xf>
    <xf numFmtId="0" fontId="20" fillId="0" borderId="0" xfId="1" applyNumberFormat="1" applyFont="1" applyBorder="1" applyAlignment="1" applyProtection="1">
      <alignment horizontal="left" vertical="center"/>
    </xf>
    <xf numFmtId="0" fontId="13" fillId="0" borderId="9" xfId="0" applyFont="1" applyBorder="1"/>
    <xf numFmtId="0" fontId="13" fillId="0" borderId="0" xfId="0" applyFont="1"/>
    <xf numFmtId="0" fontId="13" fillId="0" borderId="5" xfId="0" applyFont="1" applyBorder="1"/>
    <xf numFmtId="0" fontId="13" fillId="0" borderId="0" xfId="1" applyNumberFormat="1" applyFont="1" applyBorder="1" applyAlignment="1" applyProtection="1">
      <alignment horizontal="right" vertical="center" wrapText="1"/>
    </xf>
    <xf numFmtId="0" fontId="13" fillId="0" borderId="0" xfId="1" applyNumberFormat="1" applyFont="1" applyBorder="1" applyAlignment="1" applyProtection="1">
      <alignment horizontal="right" vertical="center"/>
    </xf>
    <xf numFmtId="49" fontId="13" fillId="0" borderId="0" xfId="0" applyNumberFormat="1" applyFont="1"/>
    <xf numFmtId="0" fontId="8" fillId="3" borderId="4" xfId="1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right"/>
    </xf>
    <xf numFmtId="0" fontId="6" fillId="0" borderId="0" xfId="1" applyNumberFormat="1" applyFont="1" applyBorder="1" applyAlignment="1" applyProtection="1">
      <alignment horizontal="left" vertical="center"/>
    </xf>
    <xf numFmtId="0" fontId="8" fillId="3" borderId="1" xfId="1" applyNumberFormat="1" applyFont="1" applyFill="1" applyBorder="1" applyAlignment="1" applyProtection="1">
      <alignment horizontal="left" vertical="center"/>
    </xf>
    <xf numFmtId="165" fontId="5" fillId="0" borderId="1" xfId="1" applyNumberFormat="1" applyFont="1" applyBorder="1" applyAlignment="1" applyProtection="1">
      <alignment horizontal="left" vertical="center" wrapText="1"/>
    </xf>
    <xf numFmtId="165" fontId="8" fillId="5" borderId="0" xfId="1" applyNumberFormat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left"/>
    </xf>
    <xf numFmtId="49" fontId="6" fillId="0" borderId="0" xfId="1" applyNumberFormat="1" applyFont="1" applyBorder="1" applyAlignment="1" applyProtection="1">
      <alignment horizontal="left" vertical="center"/>
    </xf>
    <xf numFmtId="0" fontId="11" fillId="0" borderId="3" xfId="1" applyNumberFormat="1" applyFont="1" applyFill="1" applyBorder="1" applyAlignment="1" applyProtection="1">
      <alignment horizontal="center" vertical="center"/>
    </xf>
    <xf numFmtId="0" fontId="8" fillId="0" borderId="4" xfId="1" applyNumberFormat="1" applyFont="1" applyFill="1" applyBorder="1" applyAlignment="1" applyProtection="1">
      <alignment horizontal="center" vertical="center"/>
    </xf>
    <xf numFmtId="0" fontId="8" fillId="0" borderId="4" xfId="1" applyNumberFormat="1" applyFont="1" applyFill="1" applyBorder="1" applyAlignment="1" applyProtection="1">
      <alignment horizontal="right" vertical="center"/>
    </xf>
    <xf numFmtId="0" fontId="8" fillId="0" borderId="4" xfId="1" applyNumberFormat="1" applyFont="1" applyFill="1" applyBorder="1" applyAlignment="1" applyProtection="1">
      <alignment horizontal="justify" vertical="center" wrapText="1"/>
    </xf>
    <xf numFmtId="0" fontId="8" fillId="0" borderId="5" xfId="1" applyNumberFormat="1" applyFont="1" applyFill="1" applyBorder="1" applyAlignment="1" applyProtection="1">
      <alignment horizontal="center" vertical="center"/>
    </xf>
    <xf numFmtId="0" fontId="14" fillId="2" borderId="1" xfId="1" applyNumberFormat="1" applyFont="1" applyFill="1" applyBorder="1" applyAlignment="1" applyProtection="1">
      <alignment horizontal="center" vertical="center" wrapText="1"/>
    </xf>
    <xf numFmtId="0" fontId="13" fillId="0" borderId="11" xfId="0" applyFont="1" applyBorder="1"/>
    <xf numFmtId="0" fontId="0" fillId="0" borderId="0" xfId="1" quotePrefix="1" applyNumberFormat="1" applyFont="1" applyBorder="1" applyAlignment="1" applyProtection="1">
      <alignment horizontal="right" vertical="center" wrapText="1"/>
    </xf>
    <xf numFmtId="2" fontId="5" fillId="0" borderId="6" xfId="1" applyNumberFormat="1" applyFont="1" applyBorder="1" applyAlignment="1" applyProtection="1">
      <alignment horizontal="center" vertical="center" wrapText="1"/>
    </xf>
    <xf numFmtId="2" fontId="5" fillId="0" borderId="7" xfId="1" applyNumberFormat="1" applyFont="1" applyBorder="1" applyAlignment="1" applyProtection="1">
      <alignment horizontal="center" vertical="center" wrapText="1"/>
    </xf>
    <xf numFmtId="0" fontId="5" fillId="0" borderId="6" xfId="1" applyNumberFormat="1" applyFont="1" applyBorder="1" applyAlignment="1" applyProtection="1">
      <alignment horizontal="center" vertical="center" wrapText="1"/>
    </xf>
    <xf numFmtId="0" fontId="5" fillId="0" borderId="7" xfId="1" applyNumberFormat="1" applyFont="1" applyBorder="1" applyAlignment="1" applyProtection="1">
      <alignment horizontal="center" vertical="center" wrapText="1"/>
    </xf>
    <xf numFmtId="0" fontId="5" fillId="0" borderId="6" xfId="1" applyNumberFormat="1" applyFont="1" applyBorder="1" applyAlignment="1" applyProtection="1">
      <alignment horizontal="left" vertical="center" wrapText="1"/>
    </xf>
    <xf numFmtId="0" fontId="5" fillId="0" borderId="7" xfId="1" applyNumberFormat="1" applyFont="1" applyBorder="1" applyAlignment="1" applyProtection="1">
      <alignment horizontal="left" vertical="center" wrapText="1"/>
    </xf>
    <xf numFmtId="0" fontId="12" fillId="0" borderId="6" xfId="1" applyNumberFormat="1" applyFont="1" applyBorder="1" applyAlignment="1" applyProtection="1">
      <alignment horizontal="center" vertical="center" wrapText="1"/>
    </xf>
    <xf numFmtId="0" fontId="12" fillId="0" borderId="7" xfId="1" applyNumberFormat="1" applyFont="1" applyBorder="1" applyAlignment="1" applyProtection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/>
    </xf>
    <xf numFmtId="0" fontId="11" fillId="0" borderId="0" xfId="1" applyNumberFormat="1" applyFont="1" applyBorder="1" applyAlignment="1" applyProtection="1">
      <alignment horizontal="left" vertical="center"/>
    </xf>
    <xf numFmtId="0" fontId="11" fillId="0" borderId="2" xfId="1" applyNumberFormat="1" applyFont="1" applyBorder="1" applyAlignment="1" applyProtection="1">
      <alignment horizontal="left" vertical="center"/>
    </xf>
    <xf numFmtId="165" fontId="5" fillId="0" borderId="6" xfId="1" applyNumberFormat="1" applyFont="1" applyBorder="1" applyAlignment="1" applyProtection="1">
      <alignment horizontal="center" vertical="center" wrapText="1"/>
    </xf>
    <xf numFmtId="165" fontId="5" fillId="0" borderId="7" xfId="1" applyNumberFormat="1" applyFont="1" applyBorder="1" applyAlignment="1" applyProtection="1">
      <alignment horizontal="center" vertical="center" wrapText="1"/>
    </xf>
    <xf numFmtId="165" fontId="5" fillId="0" borderId="6" xfId="1" applyNumberFormat="1" applyFont="1" applyBorder="1" applyAlignment="1" applyProtection="1">
      <alignment horizontal="left" vertical="center" wrapText="1"/>
    </xf>
    <xf numFmtId="165" fontId="5" fillId="0" borderId="7" xfId="1" applyNumberFormat="1" applyFont="1" applyBorder="1" applyAlignment="1" applyProtection="1">
      <alignment horizontal="left" vertical="center" wrapText="1"/>
    </xf>
    <xf numFmtId="0" fontId="6" fillId="0" borderId="10" xfId="1" applyNumberFormat="1" applyFont="1" applyBorder="1" applyAlignment="1" applyProtection="1">
      <alignment horizontal="center" vertical="center" wrapText="1"/>
    </xf>
    <xf numFmtId="0" fontId="6" fillId="0" borderId="11" xfId="1" applyNumberFormat="1" applyFont="1" applyBorder="1" applyAlignment="1" applyProtection="1">
      <alignment horizontal="center" vertical="center" wrapText="1"/>
    </xf>
    <xf numFmtId="0" fontId="5" fillId="0" borderId="8" xfId="1" applyNumberFormat="1" applyFont="1" applyBorder="1" applyAlignment="1" applyProtection="1">
      <alignment horizontal="center" vertical="center" wrapText="1"/>
    </xf>
    <xf numFmtId="0" fontId="5" fillId="0" borderId="13" xfId="1" applyNumberFormat="1" applyFont="1" applyBorder="1" applyAlignment="1" applyProtection="1">
      <alignment horizontal="center" vertical="center" wrapText="1"/>
    </xf>
    <xf numFmtId="166" fontId="5" fillId="0" borderId="6" xfId="1" applyNumberFormat="1" applyFont="1" applyBorder="1" applyAlignment="1" applyProtection="1">
      <alignment horizontal="center" vertical="center" wrapText="1"/>
    </xf>
    <xf numFmtId="166" fontId="5" fillId="0" borderId="7" xfId="1" applyNumberFormat="1" applyFont="1" applyBorder="1" applyAlignment="1" applyProtection="1">
      <alignment horizontal="center" vertical="center" wrapText="1"/>
    </xf>
    <xf numFmtId="0" fontId="12" fillId="0" borderId="6" xfId="1" applyNumberFormat="1" applyFont="1" applyFill="1" applyBorder="1" applyAlignment="1" applyProtection="1">
      <alignment horizontal="center" vertical="center" wrapText="1"/>
    </xf>
    <xf numFmtId="0" fontId="12" fillId="0" borderId="7" xfId="1" applyNumberFormat="1" applyFont="1" applyFill="1" applyBorder="1" applyAlignment="1" applyProtection="1">
      <alignment horizontal="center" vertical="center" wrapText="1"/>
    </xf>
    <xf numFmtId="0" fontId="6" fillId="0" borderId="6" xfId="1" applyNumberFormat="1" applyFont="1" applyBorder="1" applyAlignment="1" applyProtection="1">
      <alignment horizontal="center" vertical="center" wrapText="1"/>
    </xf>
    <xf numFmtId="0" fontId="6" fillId="0" borderId="7" xfId="1" applyNumberFormat="1" applyFont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0" fontId="5" fillId="0" borderId="9" xfId="1" applyNumberFormat="1" applyFont="1" applyBorder="1" applyAlignment="1" applyProtection="1">
      <alignment horizontal="center" vertical="center" wrapText="1"/>
    </xf>
    <xf numFmtId="0" fontId="5" fillId="0" borderId="2" xfId="1" applyNumberFormat="1" applyFont="1" applyBorder="1" applyAlignment="1" applyProtection="1">
      <alignment horizontal="center" vertical="center" wrapText="1"/>
    </xf>
    <xf numFmtId="0" fontId="12" fillId="0" borderId="1" xfId="1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13" xfId="1" applyNumberFormat="1" applyFont="1" applyFill="1" applyBorder="1" applyAlignment="1" applyProtection="1">
      <alignment horizontal="center" vertical="center" wrapText="1"/>
    </xf>
  </cellXfs>
  <cellStyles count="9">
    <cellStyle name="Moeda 2" xfId="2" xr:uid="{8543AFEC-8F2E-4D3B-A093-CC9EBD20B138}"/>
    <cellStyle name="Normal" xfId="0" builtinId="0"/>
    <cellStyle name="Normal 2" xfId="3" xr:uid="{95DDA295-D297-46C1-AA66-E689E0034616}"/>
    <cellStyle name="Normal 3" xfId="5" xr:uid="{AB13B052-D32E-485E-A5AD-250B5D5928A3}"/>
    <cellStyle name="Normal 4" xfId="6" xr:uid="{D38DBA0B-6A3C-4ECA-969D-5E66990CDE63}"/>
    <cellStyle name="Normal 4 2" xfId="8" xr:uid="{2A936CFB-8E81-4A7D-B9D1-07A8DAC2CE8B}"/>
    <cellStyle name="Vírgula" xfId="1" builtinId="3"/>
    <cellStyle name="Vírgula 2" xfId="4" xr:uid="{5D21525C-4445-4142-B097-EE9FB886F711}"/>
    <cellStyle name="Vírgula 2 2" xfId="7" xr:uid="{0A5FD871-8869-4D14-9A46-EBD610397172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68580</xdr:rowOff>
    </xdr:from>
    <xdr:to>
      <xdr:col>1</xdr:col>
      <xdr:colOff>556261</xdr:colOff>
      <xdr:row>1</xdr:row>
      <xdr:rowOff>495300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925AD94-5547-4995-88E3-7AEE439A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68580"/>
          <a:ext cx="944880" cy="769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64770</xdr:colOff>
      <xdr:row>0</xdr:row>
      <xdr:rowOff>64770</xdr:rowOff>
    </xdr:from>
    <xdr:to>
      <xdr:col>7</xdr:col>
      <xdr:colOff>1165860</xdr:colOff>
      <xdr:row>1</xdr:row>
      <xdr:rowOff>510540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2A9444-1B60-40FF-B113-E1541C75F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590" y="64770"/>
          <a:ext cx="2015490" cy="788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9347-BFC3-4877-B31B-8733FE96994F}">
  <sheetPr>
    <pageSetUpPr fitToPage="1"/>
  </sheetPr>
  <dimension ref="A1:HC360"/>
  <sheetViews>
    <sheetView tabSelected="1" topLeftCell="D308" zoomScaleNormal="100" zoomScaleSheetLayoutView="100" zoomScalePageLayoutView="140" workbookViewId="0">
      <selection activeCell="D353" sqref="D353"/>
    </sheetView>
  </sheetViews>
  <sheetFormatPr defaultColWidth="11.7109375" defaultRowHeight="14.25" x14ac:dyDescent="0.2"/>
  <cols>
    <col min="1" max="1" width="6.7109375" style="1" customWidth="1"/>
    <col min="2" max="2" width="9.7109375" style="1" customWidth="1"/>
    <col min="3" max="3" width="13.28515625" style="34" customWidth="1"/>
    <col min="4" max="4" width="61.7109375" style="2" customWidth="1"/>
    <col min="5" max="5" width="5.5703125" style="1" customWidth="1"/>
    <col min="6" max="6" width="9.5703125" style="27" bestFit="1" customWidth="1"/>
    <col min="7" max="7" width="13.28515625" style="27" customWidth="1"/>
    <col min="8" max="8" width="18.7109375" style="27" customWidth="1"/>
    <col min="9" max="9" width="49.28515625" style="71" hidden="1" customWidth="1"/>
    <col min="10" max="10" width="13.140625" style="64" hidden="1" customWidth="1"/>
    <col min="11" max="11" width="20.42578125" style="3" customWidth="1"/>
    <col min="12" max="211" width="9.140625" style="3" customWidth="1"/>
    <col min="212" max="16384" width="11.7109375" style="64"/>
  </cols>
  <sheetData>
    <row r="1" spans="1:211" s="63" customFormat="1" ht="27" customHeight="1" x14ac:dyDescent="0.2">
      <c r="A1" s="1"/>
      <c r="B1" s="55"/>
      <c r="C1" s="61" t="s">
        <v>0</v>
      </c>
      <c r="D1" s="2"/>
      <c r="E1" s="56"/>
      <c r="F1" s="56"/>
      <c r="G1" s="93"/>
      <c r="H1" s="93"/>
      <c r="I1" s="71"/>
      <c r="K1" s="50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</row>
    <row r="2" spans="1:211" ht="42" customHeight="1" x14ac:dyDescent="0.2">
      <c r="B2" s="57"/>
      <c r="C2" s="62" t="s">
        <v>1</v>
      </c>
      <c r="E2" s="58"/>
      <c r="F2" s="58"/>
      <c r="G2" s="93"/>
      <c r="H2" s="93"/>
    </row>
    <row r="3" spans="1:211" ht="21.6" customHeight="1" x14ac:dyDescent="0.2">
      <c r="A3" s="94" t="s">
        <v>511</v>
      </c>
      <c r="B3" s="94"/>
      <c r="C3" s="94"/>
      <c r="D3" s="94"/>
      <c r="E3" s="58"/>
      <c r="F3" s="58"/>
      <c r="G3" s="93"/>
      <c r="H3" s="93"/>
    </row>
    <row r="4" spans="1:211" ht="21" customHeight="1" x14ac:dyDescent="0.2">
      <c r="A4" s="94" t="s">
        <v>510</v>
      </c>
      <c r="B4" s="94"/>
      <c r="C4" s="94"/>
      <c r="D4" s="94"/>
      <c r="E4" s="58"/>
      <c r="F4" s="58"/>
      <c r="G4" s="58"/>
      <c r="H4" s="58"/>
    </row>
    <row r="5" spans="1:211" ht="21" customHeight="1" x14ac:dyDescent="0.2">
      <c r="A5" s="94" t="s">
        <v>509</v>
      </c>
      <c r="B5" s="94"/>
      <c r="C5" s="94"/>
      <c r="D5" s="94"/>
      <c r="E5" s="58"/>
      <c r="F5" s="58"/>
      <c r="G5" s="58"/>
      <c r="H5" s="58"/>
    </row>
    <row r="6" spans="1:211" ht="21" customHeight="1" x14ac:dyDescent="0.2">
      <c r="A6" s="95" t="s">
        <v>507</v>
      </c>
      <c r="B6" s="95"/>
      <c r="C6" s="95"/>
      <c r="D6" s="95"/>
      <c r="E6" s="59"/>
      <c r="F6" s="59"/>
      <c r="G6" s="59"/>
      <c r="H6" s="59"/>
    </row>
    <row r="7" spans="1:211" s="16" customFormat="1" ht="33" customHeight="1" x14ac:dyDescent="0.2">
      <c r="A7" s="32" t="s">
        <v>232</v>
      </c>
      <c r="B7" s="60" t="s">
        <v>2</v>
      </c>
      <c r="C7" s="82" t="s">
        <v>3</v>
      </c>
      <c r="D7" s="60" t="s">
        <v>227</v>
      </c>
      <c r="E7" s="32" t="s">
        <v>233</v>
      </c>
      <c r="F7" s="32" t="s">
        <v>229</v>
      </c>
      <c r="G7" s="32" t="s">
        <v>234</v>
      </c>
      <c r="H7" s="32" t="s">
        <v>235</v>
      </c>
      <c r="I7" s="32" t="s">
        <v>77</v>
      </c>
      <c r="J7" s="53" t="s">
        <v>228</v>
      </c>
      <c r="K7" s="64"/>
      <c r="L7" s="64"/>
      <c r="M7" s="64"/>
      <c r="N7" s="64"/>
      <c r="O7" s="64"/>
      <c r="P7" s="15"/>
      <c r="Q7" s="15"/>
      <c r="R7" s="15"/>
      <c r="S7" s="15"/>
      <c r="T7" s="15"/>
      <c r="U7" s="15"/>
      <c r="V7" s="15"/>
    </row>
    <row r="8" spans="1:211" s="4" customFormat="1" ht="15" x14ac:dyDescent="0.2">
      <c r="A8" s="38" t="s">
        <v>4</v>
      </c>
      <c r="B8" s="45"/>
      <c r="C8" s="69"/>
      <c r="D8" s="46" t="s">
        <v>5</v>
      </c>
      <c r="E8" s="45"/>
      <c r="F8" s="45"/>
      <c r="G8" s="45"/>
      <c r="H8" s="33"/>
      <c r="I8" s="72"/>
      <c r="J8" s="65"/>
      <c r="K8" s="66"/>
    </row>
    <row r="9" spans="1:211" s="4" customFormat="1" ht="18" customHeight="1" x14ac:dyDescent="0.2">
      <c r="A9" s="113" t="s">
        <v>6</v>
      </c>
      <c r="B9" s="114" t="s">
        <v>7</v>
      </c>
      <c r="C9" s="111" t="s">
        <v>90</v>
      </c>
      <c r="D9" s="89" t="s">
        <v>91</v>
      </c>
      <c r="E9" s="87" t="s">
        <v>82</v>
      </c>
      <c r="F9" s="85">
        <v>18.149999999999999</v>
      </c>
      <c r="G9" s="104">
        <v>70.56</v>
      </c>
      <c r="H9" s="96">
        <f>ROUND(F9*G9,2)</f>
        <v>1280.6600000000001</v>
      </c>
      <c r="I9" s="98" t="s">
        <v>417</v>
      </c>
      <c r="J9" s="100"/>
      <c r="K9" s="66"/>
    </row>
    <row r="10" spans="1:211" s="4" customFormat="1" ht="18" customHeight="1" x14ac:dyDescent="0.2">
      <c r="A10" s="113"/>
      <c r="B10" s="114"/>
      <c r="C10" s="112"/>
      <c r="D10" s="90"/>
      <c r="E10" s="88"/>
      <c r="F10" s="86"/>
      <c r="G10" s="105"/>
      <c r="H10" s="97"/>
      <c r="I10" s="99"/>
      <c r="J10" s="101"/>
      <c r="K10" s="66"/>
    </row>
    <row r="11" spans="1:211" s="4" customFormat="1" ht="25.15" customHeight="1" x14ac:dyDescent="0.2">
      <c r="A11" s="113" t="s">
        <v>8</v>
      </c>
      <c r="B11" s="87" t="s">
        <v>7</v>
      </c>
      <c r="C11" s="102" t="s">
        <v>86</v>
      </c>
      <c r="D11" s="89" t="s">
        <v>87</v>
      </c>
      <c r="E11" s="87" t="s">
        <v>80</v>
      </c>
      <c r="F11" s="85">
        <v>197.95</v>
      </c>
      <c r="G11" s="104">
        <v>4.13</v>
      </c>
      <c r="H11" s="96">
        <f>ROUND(F11*G11,2)</f>
        <v>817.53</v>
      </c>
      <c r="I11" s="98" t="s">
        <v>416</v>
      </c>
      <c r="J11" s="100"/>
    </row>
    <row r="12" spans="1:211" s="4" customFormat="1" ht="25.15" customHeight="1" x14ac:dyDescent="0.2">
      <c r="A12" s="113"/>
      <c r="B12" s="88"/>
      <c r="C12" s="103"/>
      <c r="D12" s="90"/>
      <c r="E12" s="88"/>
      <c r="F12" s="86"/>
      <c r="G12" s="105"/>
      <c r="H12" s="97"/>
      <c r="I12" s="99"/>
      <c r="J12" s="101"/>
    </row>
    <row r="13" spans="1:211" s="4" customFormat="1" ht="19.899999999999999" customHeight="1" x14ac:dyDescent="0.2">
      <c r="A13" s="110" t="s">
        <v>45</v>
      </c>
      <c r="B13" s="87" t="s">
        <v>7</v>
      </c>
      <c r="C13" s="102" t="s">
        <v>88</v>
      </c>
      <c r="D13" s="89" t="s">
        <v>89</v>
      </c>
      <c r="E13" s="87" t="s">
        <v>82</v>
      </c>
      <c r="F13" s="85">
        <v>4.3</v>
      </c>
      <c r="G13" s="104">
        <v>532.05999999999995</v>
      </c>
      <c r="H13" s="96">
        <f>ROUND(F13*G13,2)</f>
        <v>2287.86</v>
      </c>
      <c r="I13" s="98" t="s">
        <v>472</v>
      </c>
      <c r="J13" s="100"/>
      <c r="K13" s="66"/>
    </row>
    <row r="14" spans="1:211" s="4" customFormat="1" ht="19.899999999999999" customHeight="1" x14ac:dyDescent="0.2">
      <c r="A14" s="110"/>
      <c r="B14" s="88"/>
      <c r="C14" s="103"/>
      <c r="D14" s="90"/>
      <c r="E14" s="88"/>
      <c r="F14" s="86"/>
      <c r="G14" s="105"/>
      <c r="H14" s="97"/>
      <c r="I14" s="99"/>
      <c r="J14" s="101"/>
      <c r="K14" s="66"/>
    </row>
    <row r="15" spans="1:211" s="4" customFormat="1" ht="16.899999999999999" customHeight="1" x14ac:dyDescent="0.2">
      <c r="A15" s="113" t="s">
        <v>46</v>
      </c>
      <c r="B15" s="87" t="s">
        <v>7</v>
      </c>
      <c r="C15" s="102" t="s">
        <v>95</v>
      </c>
      <c r="D15" s="89" t="s">
        <v>96</v>
      </c>
      <c r="E15" s="87" t="s">
        <v>82</v>
      </c>
      <c r="F15" s="85">
        <v>20.059999999999999</v>
      </c>
      <c r="G15" s="104">
        <v>44.1</v>
      </c>
      <c r="H15" s="96">
        <f>ROUND(F15*G15,2)</f>
        <v>884.65</v>
      </c>
      <c r="I15" s="98" t="s">
        <v>343</v>
      </c>
      <c r="J15" s="100"/>
      <c r="K15" s="66"/>
    </row>
    <row r="16" spans="1:211" s="4" customFormat="1" ht="16.899999999999999" customHeight="1" x14ac:dyDescent="0.2">
      <c r="A16" s="113"/>
      <c r="B16" s="88" t="s">
        <v>7</v>
      </c>
      <c r="C16" s="103"/>
      <c r="D16" s="90"/>
      <c r="E16" s="88"/>
      <c r="F16" s="86"/>
      <c r="G16" s="105"/>
      <c r="H16" s="97"/>
      <c r="I16" s="99"/>
      <c r="J16" s="101"/>
      <c r="K16" s="66"/>
    </row>
    <row r="17" spans="1:14" s="4" customFormat="1" ht="16.899999999999999" customHeight="1" x14ac:dyDescent="0.2">
      <c r="A17" s="113" t="s">
        <v>47</v>
      </c>
      <c r="B17" s="87" t="s">
        <v>7</v>
      </c>
      <c r="C17" s="102" t="s">
        <v>64</v>
      </c>
      <c r="D17" s="89" t="s">
        <v>65</v>
      </c>
      <c r="E17" s="87" t="s">
        <v>82</v>
      </c>
      <c r="F17" s="85">
        <v>4.1100000000000003</v>
      </c>
      <c r="G17" s="104">
        <v>54.49</v>
      </c>
      <c r="H17" s="96">
        <f>ROUND(F17*G17,2)</f>
        <v>223.95</v>
      </c>
      <c r="I17" s="98" t="s">
        <v>331</v>
      </c>
      <c r="J17" s="100"/>
      <c r="K17" s="66"/>
    </row>
    <row r="18" spans="1:14" s="4" customFormat="1" ht="16.899999999999999" customHeight="1" x14ac:dyDescent="0.2">
      <c r="A18" s="113"/>
      <c r="B18" s="88"/>
      <c r="C18" s="103"/>
      <c r="D18" s="90"/>
      <c r="E18" s="88"/>
      <c r="F18" s="86"/>
      <c r="G18" s="105"/>
      <c r="H18" s="97"/>
      <c r="I18" s="99"/>
      <c r="J18" s="101"/>
      <c r="K18" s="66"/>
    </row>
    <row r="19" spans="1:14" s="4" customFormat="1" ht="16.899999999999999" customHeight="1" x14ac:dyDescent="0.2">
      <c r="A19" s="110" t="s">
        <v>230</v>
      </c>
      <c r="B19" s="87" t="s">
        <v>7</v>
      </c>
      <c r="C19" s="102" t="s">
        <v>92</v>
      </c>
      <c r="D19" s="89" t="s">
        <v>491</v>
      </c>
      <c r="E19" s="87" t="s">
        <v>93</v>
      </c>
      <c r="F19" s="85">
        <v>850</v>
      </c>
      <c r="G19" s="104">
        <v>2.33</v>
      </c>
      <c r="H19" s="96">
        <f>ROUND(F19*G19,2)</f>
        <v>1980.5</v>
      </c>
      <c r="I19" s="98" t="s">
        <v>414</v>
      </c>
      <c r="J19" s="100" t="s">
        <v>279</v>
      </c>
      <c r="K19" s="66"/>
    </row>
    <row r="20" spans="1:14" s="4" customFormat="1" ht="16.899999999999999" customHeight="1" x14ac:dyDescent="0.2">
      <c r="A20" s="110"/>
      <c r="B20" s="88"/>
      <c r="C20" s="103"/>
      <c r="D20" s="90"/>
      <c r="E20" s="88"/>
      <c r="F20" s="86"/>
      <c r="G20" s="105"/>
      <c r="H20" s="97"/>
      <c r="I20" s="99"/>
      <c r="J20" s="101"/>
      <c r="K20" s="66"/>
    </row>
    <row r="21" spans="1:14" s="4" customFormat="1" ht="16.899999999999999" customHeight="1" x14ac:dyDescent="0.2">
      <c r="A21" s="110" t="s">
        <v>504</v>
      </c>
      <c r="B21" s="87" t="s">
        <v>7</v>
      </c>
      <c r="C21" s="102" t="s">
        <v>84</v>
      </c>
      <c r="D21" s="89" t="s">
        <v>85</v>
      </c>
      <c r="E21" s="87" t="s">
        <v>80</v>
      </c>
      <c r="F21" s="85">
        <v>14</v>
      </c>
      <c r="G21" s="104">
        <v>99.76</v>
      </c>
      <c r="H21" s="96">
        <f>ROUND(F21*G21,2)</f>
        <v>1396.64</v>
      </c>
      <c r="I21" s="98" t="s">
        <v>415</v>
      </c>
      <c r="J21" s="100"/>
      <c r="K21" s="66"/>
    </row>
    <row r="22" spans="1:14" s="4" customFormat="1" ht="16.899999999999999" customHeight="1" x14ac:dyDescent="0.2">
      <c r="A22" s="110"/>
      <c r="B22" s="88"/>
      <c r="C22" s="103"/>
      <c r="D22" s="90"/>
      <c r="E22" s="88"/>
      <c r="F22" s="86"/>
      <c r="G22" s="105"/>
      <c r="H22" s="97"/>
      <c r="I22" s="99"/>
      <c r="J22" s="101"/>
      <c r="K22" s="66"/>
    </row>
    <row r="23" spans="1:14" s="4" customFormat="1" ht="25.15" customHeight="1" x14ac:dyDescent="0.2">
      <c r="A23" s="110" t="s">
        <v>231</v>
      </c>
      <c r="B23" s="87" t="s">
        <v>7</v>
      </c>
      <c r="C23" s="102" t="s">
        <v>66</v>
      </c>
      <c r="D23" s="89" t="s">
        <v>94</v>
      </c>
      <c r="E23" s="87" t="s">
        <v>82</v>
      </c>
      <c r="F23" s="85">
        <v>101.93</v>
      </c>
      <c r="G23" s="104">
        <v>114.53</v>
      </c>
      <c r="H23" s="96">
        <f>ROUND(F23*G23,2)</f>
        <v>11674.04</v>
      </c>
      <c r="I23" s="98" t="s">
        <v>480</v>
      </c>
      <c r="J23" s="100"/>
      <c r="K23" s="66"/>
    </row>
    <row r="24" spans="1:14" s="4" customFormat="1" ht="25.15" customHeight="1" x14ac:dyDescent="0.2">
      <c r="A24" s="110"/>
      <c r="B24" s="88"/>
      <c r="C24" s="103"/>
      <c r="D24" s="90"/>
      <c r="E24" s="88"/>
      <c r="F24" s="86"/>
      <c r="G24" s="105"/>
      <c r="H24" s="97"/>
      <c r="I24" s="99"/>
      <c r="J24" s="101"/>
      <c r="K24" s="84" t="s">
        <v>508</v>
      </c>
    </row>
    <row r="25" spans="1:14" s="4" customFormat="1" ht="14.45" customHeight="1" x14ac:dyDescent="0.2">
      <c r="A25" s="17"/>
      <c r="B25" s="5"/>
      <c r="C25" s="36"/>
      <c r="D25" s="23"/>
      <c r="E25" s="22"/>
      <c r="F25" s="22"/>
      <c r="G25" s="28" t="s">
        <v>225</v>
      </c>
      <c r="H25" s="30">
        <f>SUM(H23,H21,H19,H17,H15,H13,H11,H9)</f>
        <v>20545.829999999998</v>
      </c>
      <c r="I25" s="73"/>
      <c r="J25" s="52"/>
      <c r="K25" s="64"/>
      <c r="L25" s="64"/>
      <c r="M25" s="64"/>
      <c r="N25" s="64"/>
    </row>
    <row r="26" spans="1:14" s="4" customFormat="1" ht="14.45" customHeight="1" x14ac:dyDescent="0.2">
      <c r="A26" s="38" t="s">
        <v>9</v>
      </c>
      <c r="B26" s="45"/>
      <c r="C26" s="69"/>
      <c r="D26" s="46" t="s">
        <v>237</v>
      </c>
      <c r="E26" s="45"/>
      <c r="F26" s="45"/>
      <c r="G26" s="45"/>
      <c r="H26" s="33"/>
      <c r="I26" s="72"/>
      <c r="J26" s="52"/>
      <c r="K26" s="64"/>
      <c r="L26" s="64"/>
      <c r="M26" s="64"/>
      <c r="N26" s="64"/>
    </row>
    <row r="27" spans="1:14" s="4" customFormat="1" ht="15" x14ac:dyDescent="0.2">
      <c r="A27" s="38"/>
      <c r="B27" s="45"/>
      <c r="C27" s="69"/>
      <c r="D27" s="46" t="s">
        <v>238</v>
      </c>
      <c r="E27" s="45"/>
      <c r="F27" s="45"/>
      <c r="G27" s="45"/>
      <c r="H27" s="33"/>
      <c r="I27" s="72"/>
      <c r="J27" s="52"/>
      <c r="K27" s="64"/>
      <c r="L27" s="64"/>
      <c r="M27" s="64"/>
      <c r="N27" s="64"/>
    </row>
    <row r="28" spans="1:14" s="4" customFormat="1" ht="18" customHeight="1" x14ac:dyDescent="0.2">
      <c r="A28" s="91" t="s">
        <v>10</v>
      </c>
      <c r="B28" s="87" t="s">
        <v>7</v>
      </c>
      <c r="C28" s="102" t="s">
        <v>104</v>
      </c>
      <c r="D28" s="89" t="s">
        <v>105</v>
      </c>
      <c r="E28" s="87" t="s">
        <v>79</v>
      </c>
      <c r="F28" s="85">
        <v>1</v>
      </c>
      <c r="G28" s="104">
        <v>2238.6</v>
      </c>
      <c r="H28" s="96">
        <f>ROUND(F28*G28,2)</f>
        <v>2238.6</v>
      </c>
      <c r="I28" s="98" t="s">
        <v>251</v>
      </c>
      <c r="J28" s="100"/>
      <c r="K28" s="64"/>
      <c r="L28" s="64"/>
      <c r="M28" s="64"/>
      <c r="N28" s="64"/>
    </row>
    <row r="29" spans="1:14" s="4" customFormat="1" ht="18" customHeight="1" x14ac:dyDescent="0.2">
      <c r="A29" s="92"/>
      <c r="B29" s="88"/>
      <c r="C29" s="103"/>
      <c r="D29" s="90"/>
      <c r="E29" s="88"/>
      <c r="F29" s="86"/>
      <c r="G29" s="105"/>
      <c r="H29" s="97"/>
      <c r="I29" s="99"/>
      <c r="J29" s="101"/>
      <c r="K29" s="64"/>
      <c r="L29" s="64"/>
      <c r="M29" s="64"/>
      <c r="N29" s="64"/>
    </row>
    <row r="30" spans="1:14" s="4" customFormat="1" ht="14.45" customHeight="1" x14ac:dyDescent="0.2">
      <c r="A30" s="91" t="s">
        <v>11</v>
      </c>
      <c r="B30" s="87" t="s">
        <v>7</v>
      </c>
      <c r="C30" s="102" t="s">
        <v>106</v>
      </c>
      <c r="D30" s="89" t="s">
        <v>107</v>
      </c>
      <c r="E30" s="87" t="s">
        <v>81</v>
      </c>
      <c r="F30" s="85">
        <v>55</v>
      </c>
      <c r="G30" s="104">
        <v>51.94</v>
      </c>
      <c r="H30" s="96">
        <f>ROUND(F30*G30,2)</f>
        <v>2856.7</v>
      </c>
      <c r="I30" s="98" t="s">
        <v>442</v>
      </c>
      <c r="J30" s="100"/>
      <c r="K30" s="64"/>
      <c r="L30" s="64"/>
      <c r="M30" s="64"/>
      <c r="N30" s="64"/>
    </row>
    <row r="31" spans="1:14" s="4" customFormat="1" ht="14.45" customHeight="1" x14ac:dyDescent="0.2">
      <c r="A31" s="92"/>
      <c r="B31" s="88"/>
      <c r="C31" s="103"/>
      <c r="D31" s="90"/>
      <c r="E31" s="88"/>
      <c r="F31" s="86"/>
      <c r="G31" s="105"/>
      <c r="H31" s="97"/>
      <c r="I31" s="99"/>
      <c r="J31" s="101"/>
      <c r="K31" s="64"/>
      <c r="L31" s="64"/>
      <c r="M31" s="64"/>
      <c r="N31" s="64"/>
    </row>
    <row r="32" spans="1:14" s="4" customFormat="1" ht="18" customHeight="1" x14ac:dyDescent="0.2">
      <c r="A32" s="91" t="s">
        <v>12</v>
      </c>
      <c r="B32" s="87" t="s">
        <v>7</v>
      </c>
      <c r="C32" s="102" t="s">
        <v>18</v>
      </c>
      <c r="D32" s="89" t="s">
        <v>99</v>
      </c>
      <c r="E32" s="87" t="s">
        <v>93</v>
      </c>
      <c r="F32" s="85">
        <v>305.55</v>
      </c>
      <c r="G32" s="104">
        <v>11.1</v>
      </c>
      <c r="H32" s="96">
        <f>ROUND(F32*G32,2)</f>
        <v>3391.61</v>
      </c>
      <c r="I32" s="98" t="s">
        <v>438</v>
      </c>
      <c r="J32" s="100"/>
      <c r="K32" s="64"/>
      <c r="L32" s="64"/>
      <c r="M32" s="64"/>
      <c r="N32" s="64"/>
    </row>
    <row r="33" spans="1:14" s="4" customFormat="1" ht="18" customHeight="1" x14ac:dyDescent="0.2">
      <c r="A33" s="92"/>
      <c r="B33" s="88"/>
      <c r="C33" s="103"/>
      <c r="D33" s="90"/>
      <c r="E33" s="88"/>
      <c r="F33" s="86"/>
      <c r="G33" s="105"/>
      <c r="H33" s="97"/>
      <c r="I33" s="99"/>
      <c r="J33" s="101"/>
      <c r="K33" s="64"/>
      <c r="L33" s="64"/>
      <c r="M33" s="64"/>
      <c r="N33" s="64"/>
    </row>
    <row r="34" spans="1:14" s="4" customFormat="1" ht="18" customHeight="1" x14ac:dyDescent="0.2">
      <c r="A34" s="91" t="s">
        <v>242</v>
      </c>
      <c r="B34" s="87" t="s">
        <v>7</v>
      </c>
      <c r="C34" s="102" t="s">
        <v>13</v>
      </c>
      <c r="D34" s="89" t="s">
        <v>14</v>
      </c>
      <c r="E34" s="87" t="s">
        <v>80</v>
      </c>
      <c r="F34" s="85">
        <v>36.28</v>
      </c>
      <c r="G34" s="104">
        <v>92.89</v>
      </c>
      <c r="H34" s="96">
        <f>ROUND(F34*G34,2)</f>
        <v>3370.05</v>
      </c>
      <c r="I34" s="98" t="s">
        <v>439</v>
      </c>
      <c r="J34" s="100"/>
      <c r="K34" s="64"/>
      <c r="L34" s="64"/>
      <c r="M34" s="64"/>
      <c r="N34" s="64"/>
    </row>
    <row r="35" spans="1:14" s="4" customFormat="1" ht="18" customHeight="1" x14ac:dyDescent="0.2">
      <c r="A35" s="92"/>
      <c r="B35" s="88"/>
      <c r="C35" s="103"/>
      <c r="D35" s="90"/>
      <c r="E35" s="88"/>
      <c r="F35" s="86"/>
      <c r="G35" s="105"/>
      <c r="H35" s="97"/>
      <c r="I35" s="99"/>
      <c r="J35" s="101"/>
      <c r="K35" s="64"/>
      <c r="L35" s="64"/>
      <c r="M35" s="64"/>
      <c r="N35" s="64"/>
    </row>
    <row r="36" spans="1:14" s="4" customFormat="1" ht="18" customHeight="1" x14ac:dyDescent="0.2">
      <c r="A36" s="91" t="s">
        <v>243</v>
      </c>
      <c r="B36" s="87" t="s">
        <v>7</v>
      </c>
      <c r="C36" s="102" t="s">
        <v>15</v>
      </c>
      <c r="D36" s="89" t="s">
        <v>100</v>
      </c>
      <c r="E36" s="87" t="s">
        <v>82</v>
      </c>
      <c r="F36" s="85">
        <v>4.22</v>
      </c>
      <c r="G36" s="104">
        <v>465.21</v>
      </c>
      <c r="H36" s="96">
        <f>ROUND(F36*G36,2)</f>
        <v>1963.19</v>
      </c>
      <c r="I36" s="98" t="s">
        <v>440</v>
      </c>
      <c r="J36" s="100"/>
      <c r="K36" s="64"/>
      <c r="L36" s="64"/>
      <c r="M36" s="64"/>
      <c r="N36" s="64"/>
    </row>
    <row r="37" spans="1:14" s="4" customFormat="1" ht="18" customHeight="1" x14ac:dyDescent="0.2">
      <c r="A37" s="92"/>
      <c r="B37" s="88"/>
      <c r="C37" s="103"/>
      <c r="D37" s="90"/>
      <c r="E37" s="88"/>
      <c r="F37" s="86"/>
      <c r="G37" s="105"/>
      <c r="H37" s="97"/>
      <c r="I37" s="99"/>
      <c r="J37" s="101"/>
      <c r="K37" s="64"/>
      <c r="L37" s="64"/>
      <c r="M37" s="64"/>
      <c r="N37" s="64"/>
    </row>
    <row r="38" spans="1:14" s="4" customFormat="1" ht="22.9" customHeight="1" x14ac:dyDescent="0.2">
      <c r="A38" s="91" t="s">
        <v>244</v>
      </c>
      <c r="B38" s="87" t="s">
        <v>7</v>
      </c>
      <c r="C38" s="102" t="s">
        <v>16</v>
      </c>
      <c r="D38" s="89" t="s">
        <v>17</v>
      </c>
      <c r="E38" s="87" t="s">
        <v>82</v>
      </c>
      <c r="F38" s="85">
        <v>4.22</v>
      </c>
      <c r="G38" s="104">
        <v>148.80000000000001</v>
      </c>
      <c r="H38" s="96">
        <f>ROUND(F38*G38,2)</f>
        <v>627.94000000000005</v>
      </c>
      <c r="I38" s="98" t="s">
        <v>440</v>
      </c>
      <c r="J38" s="100"/>
      <c r="K38" s="64"/>
      <c r="L38" s="64"/>
      <c r="M38" s="64"/>
      <c r="N38" s="64"/>
    </row>
    <row r="39" spans="1:14" s="4" customFormat="1" ht="22.9" customHeight="1" x14ac:dyDescent="0.2">
      <c r="A39" s="92"/>
      <c r="B39" s="88"/>
      <c r="C39" s="103"/>
      <c r="D39" s="90"/>
      <c r="E39" s="88"/>
      <c r="F39" s="86"/>
      <c r="G39" s="105"/>
      <c r="H39" s="97"/>
      <c r="I39" s="99"/>
      <c r="J39" s="101"/>
      <c r="K39" s="64"/>
      <c r="L39" s="64"/>
      <c r="M39" s="64"/>
      <c r="N39" s="64"/>
    </row>
    <row r="40" spans="1:14" s="4" customFormat="1" ht="14.45" customHeight="1" x14ac:dyDescent="0.2">
      <c r="A40" s="91" t="s">
        <v>245</v>
      </c>
      <c r="B40" s="87" t="s">
        <v>7</v>
      </c>
      <c r="C40" s="102" t="s">
        <v>61</v>
      </c>
      <c r="D40" s="89" t="s">
        <v>62</v>
      </c>
      <c r="E40" s="87" t="s">
        <v>80</v>
      </c>
      <c r="F40" s="85">
        <v>32.54</v>
      </c>
      <c r="G40" s="104">
        <v>12.86</v>
      </c>
      <c r="H40" s="96">
        <f>ROUND(F40*G40,2)</f>
        <v>418.46</v>
      </c>
      <c r="I40" s="98" t="s">
        <v>443</v>
      </c>
      <c r="J40" s="100"/>
      <c r="K40" s="64"/>
      <c r="L40" s="64"/>
      <c r="M40" s="64"/>
      <c r="N40" s="64"/>
    </row>
    <row r="41" spans="1:14" s="4" customFormat="1" ht="14.45" customHeight="1" x14ac:dyDescent="0.2">
      <c r="A41" s="92"/>
      <c r="B41" s="88"/>
      <c r="C41" s="103"/>
      <c r="D41" s="90"/>
      <c r="E41" s="88"/>
      <c r="F41" s="86"/>
      <c r="G41" s="105"/>
      <c r="H41" s="97"/>
      <c r="I41" s="99"/>
      <c r="J41" s="101"/>
      <c r="K41" s="64"/>
      <c r="L41" s="64"/>
      <c r="M41" s="64"/>
      <c r="N41" s="64"/>
    </row>
    <row r="42" spans="1:14" s="4" customFormat="1" ht="14.45" customHeight="1" x14ac:dyDescent="0.2">
      <c r="A42" s="91" t="s">
        <v>246</v>
      </c>
      <c r="B42" s="87" t="s">
        <v>7</v>
      </c>
      <c r="C42" s="102" t="s">
        <v>162</v>
      </c>
      <c r="D42" s="89" t="s">
        <v>163</v>
      </c>
      <c r="E42" s="87" t="s">
        <v>80</v>
      </c>
      <c r="F42" s="85">
        <v>32.54</v>
      </c>
      <c r="G42" s="104">
        <v>85.97</v>
      </c>
      <c r="H42" s="96">
        <f>ROUND(F42*G42,2)</f>
        <v>2797.46</v>
      </c>
      <c r="I42" s="98" t="s">
        <v>443</v>
      </c>
      <c r="J42" s="100"/>
      <c r="K42" s="64"/>
      <c r="L42" s="64"/>
      <c r="M42" s="64"/>
      <c r="N42" s="64"/>
    </row>
    <row r="43" spans="1:14" s="4" customFormat="1" ht="14.45" customHeight="1" x14ac:dyDescent="0.2">
      <c r="A43" s="92"/>
      <c r="B43" s="88"/>
      <c r="C43" s="103"/>
      <c r="D43" s="90"/>
      <c r="E43" s="88"/>
      <c r="F43" s="86"/>
      <c r="G43" s="105"/>
      <c r="H43" s="97"/>
      <c r="I43" s="99"/>
      <c r="J43" s="101"/>
      <c r="K43" s="64"/>
      <c r="L43" s="64"/>
      <c r="M43" s="64"/>
      <c r="N43" s="64"/>
    </row>
    <row r="44" spans="1:14" s="4" customFormat="1" ht="15" x14ac:dyDescent="0.2">
      <c r="A44" s="17"/>
      <c r="B44" s="5"/>
      <c r="C44" s="36"/>
      <c r="D44" s="23"/>
      <c r="E44" s="22"/>
      <c r="F44" s="22"/>
      <c r="G44" s="28" t="s">
        <v>236</v>
      </c>
      <c r="H44" s="30">
        <f>SUM(H42,H40,H38,H36,H34,H32,H30,H28)</f>
        <v>17664.009999999998</v>
      </c>
      <c r="I44" s="73"/>
      <c r="J44" s="52"/>
      <c r="K44" s="64"/>
      <c r="L44" s="64"/>
      <c r="M44" s="64"/>
      <c r="N44" s="64"/>
    </row>
    <row r="45" spans="1:14" s="4" customFormat="1" ht="15" x14ac:dyDescent="0.2">
      <c r="A45" s="38"/>
      <c r="B45" s="45"/>
      <c r="C45" s="69"/>
      <c r="D45" s="46" t="s">
        <v>239</v>
      </c>
      <c r="E45" s="45"/>
      <c r="F45" s="45"/>
      <c r="G45" s="45"/>
      <c r="H45" s="33"/>
      <c r="I45" s="72"/>
      <c r="J45" s="52"/>
      <c r="K45" s="64"/>
      <c r="L45" s="64"/>
      <c r="M45" s="64"/>
      <c r="N45" s="64"/>
    </row>
    <row r="46" spans="1:14" s="4" customFormat="1" ht="15" customHeight="1" x14ac:dyDescent="0.2">
      <c r="A46" s="91" t="s">
        <v>247</v>
      </c>
      <c r="B46" s="87" t="s">
        <v>7</v>
      </c>
      <c r="C46" s="102" t="s">
        <v>18</v>
      </c>
      <c r="D46" s="89" t="s">
        <v>99</v>
      </c>
      <c r="E46" s="87" t="s">
        <v>93</v>
      </c>
      <c r="F46" s="85">
        <v>253.22</v>
      </c>
      <c r="G46" s="104">
        <v>11.1</v>
      </c>
      <c r="H46" s="96">
        <f>ROUND(F46*G46,2)</f>
        <v>2810.74</v>
      </c>
      <c r="I46" s="98" t="s">
        <v>418</v>
      </c>
      <c r="J46" s="100"/>
      <c r="K46" s="64"/>
      <c r="L46" s="64"/>
      <c r="M46" s="64"/>
      <c r="N46" s="64"/>
    </row>
    <row r="47" spans="1:14" s="4" customFormat="1" ht="15" customHeight="1" x14ac:dyDescent="0.2">
      <c r="A47" s="92"/>
      <c r="B47" s="88"/>
      <c r="C47" s="103"/>
      <c r="D47" s="90"/>
      <c r="E47" s="88"/>
      <c r="F47" s="86"/>
      <c r="G47" s="105"/>
      <c r="H47" s="97"/>
      <c r="I47" s="99"/>
      <c r="J47" s="101"/>
      <c r="K47" s="64"/>
      <c r="L47" s="64"/>
      <c r="M47" s="64"/>
      <c r="N47" s="64"/>
    </row>
    <row r="48" spans="1:14" s="4" customFormat="1" ht="15" customHeight="1" x14ac:dyDescent="0.2">
      <c r="A48" s="91" t="s">
        <v>248</v>
      </c>
      <c r="B48" s="87" t="s">
        <v>7</v>
      </c>
      <c r="C48" s="102" t="s">
        <v>97</v>
      </c>
      <c r="D48" s="89" t="s">
        <v>98</v>
      </c>
      <c r="E48" s="87" t="s">
        <v>80</v>
      </c>
      <c r="F48" s="85">
        <v>43.65</v>
      </c>
      <c r="G48" s="104">
        <v>234.96</v>
      </c>
      <c r="H48" s="96">
        <f>ROUND(F48*G48,2)</f>
        <v>10256</v>
      </c>
      <c r="I48" s="98" t="s">
        <v>419</v>
      </c>
      <c r="J48" s="100"/>
      <c r="K48" s="64"/>
      <c r="L48" s="64"/>
      <c r="M48" s="64"/>
      <c r="N48" s="64"/>
    </row>
    <row r="49" spans="1:14" s="4" customFormat="1" ht="15" customHeight="1" x14ac:dyDescent="0.2">
      <c r="A49" s="92"/>
      <c r="B49" s="88"/>
      <c r="C49" s="103"/>
      <c r="D49" s="90"/>
      <c r="E49" s="88"/>
      <c r="F49" s="86"/>
      <c r="G49" s="105"/>
      <c r="H49" s="97"/>
      <c r="I49" s="99"/>
      <c r="J49" s="101"/>
      <c r="K49" s="64"/>
      <c r="L49" s="64"/>
      <c r="M49" s="64"/>
      <c r="N49" s="64"/>
    </row>
    <row r="50" spans="1:14" s="4" customFormat="1" ht="15" customHeight="1" x14ac:dyDescent="0.2">
      <c r="A50" s="91" t="s">
        <v>249</v>
      </c>
      <c r="B50" s="87" t="s">
        <v>7</v>
      </c>
      <c r="C50" s="102" t="s">
        <v>15</v>
      </c>
      <c r="D50" s="89" t="s">
        <v>100</v>
      </c>
      <c r="E50" s="87" t="s">
        <v>82</v>
      </c>
      <c r="F50" s="85">
        <v>3.27</v>
      </c>
      <c r="G50" s="104">
        <v>465.21</v>
      </c>
      <c r="H50" s="96">
        <f>ROUND(F50*G50,2)</f>
        <v>1521.24</v>
      </c>
      <c r="I50" s="98" t="s">
        <v>420</v>
      </c>
      <c r="J50" s="100"/>
      <c r="K50" s="64"/>
      <c r="L50" s="64"/>
      <c r="M50" s="64"/>
      <c r="N50" s="64"/>
    </row>
    <row r="51" spans="1:14" s="4" customFormat="1" ht="15" customHeight="1" x14ac:dyDescent="0.2">
      <c r="A51" s="92"/>
      <c r="B51" s="88"/>
      <c r="C51" s="103"/>
      <c r="D51" s="90"/>
      <c r="E51" s="88"/>
      <c r="F51" s="86"/>
      <c r="G51" s="105"/>
      <c r="H51" s="97"/>
      <c r="I51" s="99"/>
      <c r="J51" s="101"/>
      <c r="K51" s="64"/>
      <c r="L51" s="64"/>
      <c r="M51" s="64"/>
      <c r="N51" s="64"/>
    </row>
    <row r="52" spans="1:14" s="4" customFormat="1" ht="15" customHeight="1" x14ac:dyDescent="0.2">
      <c r="A52" s="91" t="s">
        <v>250</v>
      </c>
      <c r="B52" s="87" t="s">
        <v>7</v>
      </c>
      <c r="C52" s="102" t="s">
        <v>101</v>
      </c>
      <c r="D52" s="89" t="s">
        <v>102</v>
      </c>
      <c r="E52" s="87" t="s">
        <v>82</v>
      </c>
      <c r="F52" s="85">
        <v>3.27</v>
      </c>
      <c r="G52" s="104">
        <v>102.78</v>
      </c>
      <c r="H52" s="96">
        <f>ROUND(F52*G52,2)</f>
        <v>336.09</v>
      </c>
      <c r="I52" s="98" t="s">
        <v>420</v>
      </c>
      <c r="J52" s="100"/>
      <c r="K52" s="64"/>
      <c r="L52" s="64"/>
      <c r="M52" s="64"/>
      <c r="N52" s="64"/>
    </row>
    <row r="53" spans="1:14" s="4" customFormat="1" ht="15" customHeight="1" x14ac:dyDescent="0.2">
      <c r="A53" s="92"/>
      <c r="B53" s="88"/>
      <c r="C53" s="103"/>
      <c r="D53" s="90"/>
      <c r="E53" s="88"/>
      <c r="F53" s="86"/>
      <c r="G53" s="105"/>
      <c r="H53" s="97"/>
      <c r="I53" s="99"/>
      <c r="J53" s="101"/>
      <c r="K53" s="64"/>
      <c r="L53" s="64"/>
      <c r="M53" s="64"/>
      <c r="N53" s="64"/>
    </row>
    <row r="54" spans="1:14" s="4" customFormat="1" ht="14.45" customHeight="1" x14ac:dyDescent="0.2">
      <c r="A54" s="91" t="s">
        <v>252</v>
      </c>
      <c r="B54" s="87" t="s">
        <v>7</v>
      </c>
      <c r="C54" s="102" t="s">
        <v>110</v>
      </c>
      <c r="D54" s="89" t="s">
        <v>111</v>
      </c>
      <c r="E54" s="87" t="s">
        <v>80</v>
      </c>
      <c r="F54" s="85">
        <v>122.01</v>
      </c>
      <c r="G54" s="104">
        <v>79.2</v>
      </c>
      <c r="H54" s="96">
        <f>ROUND(F54*G54,2)</f>
        <v>9663.19</v>
      </c>
      <c r="I54" s="98" t="s">
        <v>294</v>
      </c>
      <c r="J54" s="100"/>
      <c r="K54" s="64"/>
      <c r="L54" s="64"/>
      <c r="M54" s="64"/>
      <c r="N54" s="64"/>
    </row>
    <row r="55" spans="1:14" s="4" customFormat="1" ht="14.45" customHeight="1" x14ac:dyDescent="0.2">
      <c r="A55" s="92"/>
      <c r="B55" s="88"/>
      <c r="C55" s="103"/>
      <c r="D55" s="90"/>
      <c r="E55" s="88"/>
      <c r="F55" s="86"/>
      <c r="G55" s="105"/>
      <c r="H55" s="97"/>
      <c r="I55" s="99"/>
      <c r="J55" s="101"/>
      <c r="K55" s="64"/>
      <c r="L55" s="64"/>
      <c r="M55" s="64"/>
      <c r="N55" s="64"/>
    </row>
    <row r="56" spans="1:14" s="4" customFormat="1" ht="18" customHeight="1" x14ac:dyDescent="0.2">
      <c r="A56" s="91" t="s">
        <v>253</v>
      </c>
      <c r="B56" s="87" t="s">
        <v>7</v>
      </c>
      <c r="C56" s="102" t="s">
        <v>38</v>
      </c>
      <c r="D56" s="89" t="s">
        <v>39</v>
      </c>
      <c r="E56" s="87" t="s">
        <v>80</v>
      </c>
      <c r="F56" s="85">
        <v>282.67</v>
      </c>
      <c r="G56" s="104">
        <v>6.38</v>
      </c>
      <c r="H56" s="96">
        <f>ROUND(F56*G56,2)</f>
        <v>1803.43</v>
      </c>
      <c r="I56" s="98" t="s">
        <v>421</v>
      </c>
      <c r="J56" s="100"/>
      <c r="K56" s="64"/>
      <c r="L56" s="64"/>
      <c r="M56" s="64"/>
      <c r="N56" s="64"/>
    </row>
    <row r="57" spans="1:14" s="4" customFormat="1" ht="18" customHeight="1" x14ac:dyDescent="0.2">
      <c r="A57" s="92"/>
      <c r="B57" s="88"/>
      <c r="C57" s="103"/>
      <c r="D57" s="90"/>
      <c r="E57" s="88"/>
      <c r="F57" s="86"/>
      <c r="G57" s="105"/>
      <c r="H57" s="97"/>
      <c r="I57" s="99"/>
      <c r="J57" s="101"/>
      <c r="K57" s="64"/>
      <c r="L57" s="64"/>
      <c r="M57" s="64"/>
      <c r="N57" s="64"/>
    </row>
    <row r="58" spans="1:14" s="4" customFormat="1" ht="18" customHeight="1" x14ac:dyDescent="0.2">
      <c r="A58" s="91" t="s">
        <v>254</v>
      </c>
      <c r="B58" s="87" t="s">
        <v>7</v>
      </c>
      <c r="C58" s="102" t="s">
        <v>40</v>
      </c>
      <c r="D58" s="89" t="s">
        <v>41</v>
      </c>
      <c r="E58" s="87" t="s">
        <v>80</v>
      </c>
      <c r="F58" s="85">
        <v>282.67</v>
      </c>
      <c r="G58" s="104">
        <v>25.21</v>
      </c>
      <c r="H58" s="96">
        <f>ROUND(F58*G58,2)</f>
        <v>7126.11</v>
      </c>
      <c r="I58" s="98" t="s">
        <v>421</v>
      </c>
      <c r="J58" s="100"/>
      <c r="K58" s="64"/>
      <c r="L58" s="64"/>
      <c r="M58" s="64"/>
      <c r="N58" s="64"/>
    </row>
    <row r="59" spans="1:14" s="4" customFormat="1" ht="18" customHeight="1" x14ac:dyDescent="0.2">
      <c r="A59" s="92"/>
      <c r="B59" s="88"/>
      <c r="C59" s="103"/>
      <c r="D59" s="90"/>
      <c r="E59" s="88"/>
      <c r="F59" s="86"/>
      <c r="G59" s="105"/>
      <c r="H59" s="97"/>
      <c r="I59" s="99"/>
      <c r="J59" s="101"/>
      <c r="K59" s="64"/>
      <c r="L59" s="64"/>
      <c r="M59" s="64"/>
      <c r="N59" s="64"/>
    </row>
    <row r="60" spans="1:14" s="4" customFormat="1" ht="14.45" customHeight="1" x14ac:dyDescent="0.2">
      <c r="A60" s="91" t="s">
        <v>255</v>
      </c>
      <c r="B60" s="87" t="s">
        <v>7</v>
      </c>
      <c r="C60" s="102" t="s">
        <v>58</v>
      </c>
      <c r="D60" s="89" t="s">
        <v>59</v>
      </c>
      <c r="E60" s="87" t="s">
        <v>82</v>
      </c>
      <c r="F60" s="85">
        <v>0.6</v>
      </c>
      <c r="G60" s="104">
        <v>1730.11</v>
      </c>
      <c r="H60" s="96">
        <f>ROUND(F60*G60,2)</f>
        <v>1038.07</v>
      </c>
      <c r="I60" s="98" t="s">
        <v>303</v>
      </c>
      <c r="J60" s="100"/>
      <c r="K60" s="64"/>
      <c r="L60" s="64"/>
      <c r="M60" s="64"/>
      <c r="N60" s="64"/>
    </row>
    <row r="61" spans="1:14" s="4" customFormat="1" ht="14.45" customHeight="1" x14ac:dyDescent="0.2">
      <c r="A61" s="92"/>
      <c r="B61" s="88"/>
      <c r="C61" s="103"/>
      <c r="D61" s="90"/>
      <c r="E61" s="88"/>
      <c r="F61" s="86"/>
      <c r="G61" s="105"/>
      <c r="H61" s="97"/>
      <c r="I61" s="99"/>
      <c r="J61" s="101"/>
      <c r="K61" s="64"/>
      <c r="L61" s="64"/>
      <c r="M61" s="64"/>
      <c r="N61" s="64"/>
    </row>
    <row r="62" spans="1:14" s="4" customFormat="1" ht="14.45" customHeight="1" x14ac:dyDescent="0.2">
      <c r="A62" s="91" t="s">
        <v>256</v>
      </c>
      <c r="B62" s="87" t="s">
        <v>7</v>
      </c>
      <c r="C62" s="102" t="s">
        <v>108</v>
      </c>
      <c r="D62" s="89" t="s">
        <v>109</v>
      </c>
      <c r="E62" s="87" t="s">
        <v>80</v>
      </c>
      <c r="F62" s="85">
        <v>38.65</v>
      </c>
      <c r="G62" s="104">
        <v>161.69999999999999</v>
      </c>
      <c r="H62" s="96">
        <f>ROUND(F62*G62,2)</f>
        <v>6249.71</v>
      </c>
      <c r="I62" s="98" t="s">
        <v>260</v>
      </c>
      <c r="J62" s="100"/>
      <c r="K62" s="64"/>
      <c r="L62" s="64"/>
      <c r="M62" s="64"/>
      <c r="N62" s="64"/>
    </row>
    <row r="63" spans="1:14" s="4" customFormat="1" ht="20.45" customHeight="1" x14ac:dyDescent="0.2">
      <c r="A63" s="92"/>
      <c r="B63" s="88"/>
      <c r="C63" s="103"/>
      <c r="D63" s="90"/>
      <c r="E63" s="88"/>
      <c r="F63" s="86"/>
      <c r="G63" s="105"/>
      <c r="H63" s="97"/>
      <c r="I63" s="99"/>
      <c r="J63" s="101"/>
      <c r="K63" s="64"/>
      <c r="L63" s="64"/>
      <c r="M63" s="64"/>
      <c r="N63" s="64"/>
    </row>
    <row r="64" spans="1:14" s="4" customFormat="1" ht="15" x14ac:dyDescent="0.2">
      <c r="A64" s="17"/>
      <c r="B64" s="5"/>
      <c r="C64" s="36"/>
      <c r="D64" s="23"/>
      <c r="E64" s="22"/>
      <c r="F64" s="22"/>
      <c r="G64" s="28" t="s">
        <v>236</v>
      </c>
      <c r="H64" s="30">
        <f>SUM(H62,H60,H58,H54,H56,H52,H50,H48,H46)</f>
        <v>40804.58</v>
      </c>
      <c r="I64" s="73"/>
      <c r="J64" s="52"/>
      <c r="K64" s="64"/>
      <c r="L64" s="64"/>
      <c r="M64" s="64"/>
      <c r="N64" s="64"/>
    </row>
    <row r="65" spans="1:14" s="4" customFormat="1" ht="15" x14ac:dyDescent="0.2">
      <c r="A65" s="38"/>
      <c r="B65" s="45"/>
      <c r="C65" s="69"/>
      <c r="D65" s="46" t="s">
        <v>240</v>
      </c>
      <c r="E65" s="45"/>
      <c r="F65" s="45"/>
      <c r="G65" s="45"/>
      <c r="H65" s="33"/>
      <c r="I65" s="72"/>
      <c r="J65" s="52"/>
      <c r="K65" s="64"/>
      <c r="L65" s="64"/>
      <c r="M65" s="64"/>
      <c r="N65" s="64"/>
    </row>
    <row r="66" spans="1:14" s="4" customFormat="1" ht="14.45" customHeight="1" x14ac:dyDescent="0.2">
      <c r="A66" s="91" t="s">
        <v>257</v>
      </c>
      <c r="B66" s="87" t="s">
        <v>7</v>
      </c>
      <c r="C66" s="102" t="s">
        <v>48</v>
      </c>
      <c r="D66" s="89" t="s">
        <v>492</v>
      </c>
      <c r="E66" s="87" t="s">
        <v>82</v>
      </c>
      <c r="F66" s="85">
        <v>1.93</v>
      </c>
      <c r="G66" s="104">
        <v>183.8</v>
      </c>
      <c r="H66" s="96">
        <f>ROUND(F66*G66,2)</f>
        <v>354.73</v>
      </c>
      <c r="I66" s="98" t="s">
        <v>269</v>
      </c>
      <c r="J66" s="100" t="s">
        <v>268</v>
      </c>
      <c r="K66" s="64"/>
      <c r="L66" s="64"/>
      <c r="M66" s="64"/>
      <c r="N66" s="64"/>
    </row>
    <row r="67" spans="1:14" s="4" customFormat="1" ht="14.45" customHeight="1" x14ac:dyDescent="0.2">
      <c r="A67" s="92"/>
      <c r="B67" s="88"/>
      <c r="C67" s="103"/>
      <c r="D67" s="90"/>
      <c r="E67" s="88"/>
      <c r="F67" s="86"/>
      <c r="G67" s="105"/>
      <c r="H67" s="97"/>
      <c r="I67" s="99"/>
      <c r="J67" s="101"/>
      <c r="K67" s="64"/>
      <c r="L67" s="64"/>
      <c r="M67" s="64"/>
      <c r="N67" s="64"/>
    </row>
    <row r="68" spans="1:14" s="4" customFormat="1" ht="14.45" customHeight="1" x14ac:dyDescent="0.2">
      <c r="A68" s="91" t="s">
        <v>258</v>
      </c>
      <c r="B68" s="87" t="s">
        <v>7</v>
      </c>
      <c r="C68" s="102" t="s">
        <v>124</v>
      </c>
      <c r="D68" s="89" t="s">
        <v>493</v>
      </c>
      <c r="E68" s="87" t="s">
        <v>82</v>
      </c>
      <c r="F68" s="85">
        <v>1.93</v>
      </c>
      <c r="G68" s="104">
        <v>674.34</v>
      </c>
      <c r="H68" s="96">
        <f>ROUND(F68*G68,2)</f>
        <v>1301.48</v>
      </c>
      <c r="I68" s="98" t="s">
        <v>269</v>
      </c>
      <c r="J68" s="100" t="s">
        <v>268</v>
      </c>
      <c r="K68" s="64"/>
      <c r="L68" s="64"/>
      <c r="M68" s="64"/>
      <c r="N68" s="64"/>
    </row>
    <row r="69" spans="1:14" s="4" customFormat="1" ht="14.45" customHeight="1" x14ac:dyDescent="0.2">
      <c r="A69" s="92"/>
      <c r="B69" s="88"/>
      <c r="C69" s="103"/>
      <c r="D69" s="90"/>
      <c r="E69" s="88"/>
      <c r="F69" s="86"/>
      <c r="G69" s="105"/>
      <c r="H69" s="97"/>
      <c r="I69" s="99"/>
      <c r="J69" s="101"/>
      <c r="K69" s="64"/>
      <c r="L69" s="64"/>
      <c r="M69" s="64"/>
      <c r="N69" s="64"/>
    </row>
    <row r="70" spans="1:14" s="4" customFormat="1" ht="14.45" customHeight="1" x14ac:dyDescent="0.2">
      <c r="A70" s="91" t="s">
        <v>259</v>
      </c>
      <c r="B70" s="87" t="s">
        <v>7</v>
      </c>
      <c r="C70" s="102" t="s">
        <v>123</v>
      </c>
      <c r="D70" s="89" t="s">
        <v>494</v>
      </c>
      <c r="E70" s="87" t="s">
        <v>82</v>
      </c>
      <c r="F70" s="85">
        <v>1.1599999999999999</v>
      </c>
      <c r="G70" s="104">
        <v>730.32</v>
      </c>
      <c r="H70" s="96">
        <f>ROUND(F70*G70,2)</f>
        <v>847.17</v>
      </c>
      <c r="I70" s="98" t="s">
        <v>270</v>
      </c>
      <c r="J70" s="100" t="s">
        <v>267</v>
      </c>
      <c r="K70" s="64"/>
      <c r="L70" s="64"/>
      <c r="M70" s="64"/>
      <c r="N70" s="64"/>
    </row>
    <row r="71" spans="1:14" s="4" customFormat="1" ht="14.45" customHeight="1" x14ac:dyDescent="0.2">
      <c r="A71" s="92"/>
      <c r="B71" s="88"/>
      <c r="C71" s="103"/>
      <c r="D71" s="90"/>
      <c r="E71" s="88"/>
      <c r="F71" s="86"/>
      <c r="G71" s="105"/>
      <c r="H71" s="97"/>
      <c r="I71" s="99"/>
      <c r="J71" s="101"/>
      <c r="K71" s="64"/>
      <c r="L71" s="64"/>
      <c r="M71" s="64"/>
      <c r="N71" s="64"/>
    </row>
    <row r="72" spans="1:14" s="4" customFormat="1" ht="30.6" customHeight="1" x14ac:dyDescent="0.2">
      <c r="A72" s="91" t="s">
        <v>261</v>
      </c>
      <c r="B72" s="87" t="s">
        <v>7</v>
      </c>
      <c r="C72" s="102" t="s">
        <v>135</v>
      </c>
      <c r="D72" s="89" t="s">
        <v>136</v>
      </c>
      <c r="E72" s="87" t="s">
        <v>80</v>
      </c>
      <c r="F72" s="85">
        <v>58.45</v>
      </c>
      <c r="G72" s="104">
        <v>131.88</v>
      </c>
      <c r="H72" s="96">
        <f>ROUND(F72*G72,2)</f>
        <v>7708.39</v>
      </c>
      <c r="I72" s="98" t="s">
        <v>427</v>
      </c>
      <c r="J72" s="100"/>
      <c r="K72" s="64"/>
      <c r="L72" s="64"/>
      <c r="M72" s="64"/>
      <c r="N72" s="64"/>
    </row>
    <row r="73" spans="1:14" s="4" customFormat="1" ht="30.6" customHeight="1" x14ac:dyDescent="0.2">
      <c r="A73" s="92"/>
      <c r="B73" s="88"/>
      <c r="C73" s="103"/>
      <c r="D73" s="90"/>
      <c r="E73" s="88"/>
      <c r="F73" s="86"/>
      <c r="G73" s="105"/>
      <c r="H73" s="97"/>
      <c r="I73" s="99"/>
      <c r="J73" s="101"/>
      <c r="K73" s="64"/>
      <c r="L73" s="64"/>
      <c r="M73" s="64"/>
      <c r="N73" s="64"/>
    </row>
    <row r="74" spans="1:14" s="4" customFormat="1" ht="31.9" customHeight="1" x14ac:dyDescent="0.2">
      <c r="A74" s="91" t="s">
        <v>262</v>
      </c>
      <c r="B74" s="87" t="s">
        <v>7</v>
      </c>
      <c r="C74" s="102" t="s">
        <v>137</v>
      </c>
      <c r="D74" s="89" t="s">
        <v>138</v>
      </c>
      <c r="E74" s="87" t="s">
        <v>81</v>
      </c>
      <c r="F74" s="85">
        <v>47.44</v>
      </c>
      <c r="G74" s="104">
        <v>27.02</v>
      </c>
      <c r="H74" s="96">
        <f>ROUND(F74*G74,2)</f>
        <v>1281.83</v>
      </c>
      <c r="I74" s="98" t="s">
        <v>428</v>
      </c>
      <c r="J74" s="100"/>
      <c r="K74" s="64"/>
      <c r="L74" s="64"/>
      <c r="M74" s="64"/>
      <c r="N74" s="64"/>
    </row>
    <row r="75" spans="1:14" s="4" customFormat="1" ht="31.9" customHeight="1" x14ac:dyDescent="0.2">
      <c r="A75" s="92"/>
      <c r="B75" s="88"/>
      <c r="C75" s="103"/>
      <c r="D75" s="90"/>
      <c r="E75" s="88"/>
      <c r="F75" s="86"/>
      <c r="G75" s="105"/>
      <c r="H75" s="97"/>
      <c r="I75" s="99"/>
      <c r="J75" s="101"/>
      <c r="K75" s="64"/>
      <c r="L75" s="64"/>
      <c r="M75" s="64"/>
      <c r="N75" s="64"/>
    </row>
    <row r="76" spans="1:14" s="4" customFormat="1" ht="15" x14ac:dyDescent="0.2">
      <c r="A76" s="77"/>
      <c r="B76" s="78"/>
      <c r="C76" s="79"/>
      <c r="D76" s="80" t="s">
        <v>465</v>
      </c>
      <c r="E76" s="78"/>
      <c r="F76" s="78"/>
      <c r="G76" s="78"/>
      <c r="H76" s="81"/>
      <c r="I76" s="72"/>
      <c r="J76" s="52"/>
      <c r="K76" s="64"/>
      <c r="L76" s="64"/>
      <c r="M76" s="64"/>
      <c r="N76" s="64"/>
    </row>
    <row r="77" spans="1:14" s="4" customFormat="1" ht="15" customHeight="1" x14ac:dyDescent="0.2">
      <c r="A77" s="106" t="s">
        <v>263</v>
      </c>
      <c r="B77" s="87" t="s">
        <v>7</v>
      </c>
      <c r="C77" s="102" t="s">
        <v>63</v>
      </c>
      <c r="D77" s="89" t="s">
        <v>103</v>
      </c>
      <c r="E77" s="87" t="s">
        <v>81</v>
      </c>
      <c r="F77" s="85">
        <v>9</v>
      </c>
      <c r="G77" s="104">
        <v>59.39</v>
      </c>
      <c r="H77" s="96">
        <f>ROUND(F77*G77,2)</f>
        <v>534.51</v>
      </c>
      <c r="I77" s="98" t="s">
        <v>466</v>
      </c>
      <c r="J77" s="100"/>
      <c r="K77" s="64"/>
      <c r="L77" s="64"/>
      <c r="M77" s="64"/>
    </row>
    <row r="78" spans="1:14" s="4" customFormat="1" ht="15" customHeight="1" x14ac:dyDescent="0.2">
      <c r="A78" s="107"/>
      <c r="B78" s="88"/>
      <c r="C78" s="103"/>
      <c r="D78" s="90"/>
      <c r="E78" s="88"/>
      <c r="F78" s="86"/>
      <c r="G78" s="105"/>
      <c r="H78" s="97"/>
      <c r="I78" s="99"/>
      <c r="J78" s="101"/>
      <c r="K78" s="64"/>
      <c r="L78" s="64"/>
      <c r="M78" s="64"/>
    </row>
    <row r="79" spans="1:14" s="4" customFormat="1" ht="15" customHeight="1" x14ac:dyDescent="0.2">
      <c r="A79" s="106" t="s">
        <v>264</v>
      </c>
      <c r="B79" s="87" t="s">
        <v>7</v>
      </c>
      <c r="C79" s="102" t="s">
        <v>58</v>
      </c>
      <c r="D79" s="89" t="s">
        <v>59</v>
      </c>
      <c r="E79" s="87" t="s">
        <v>82</v>
      </c>
      <c r="F79" s="85">
        <v>0.22</v>
      </c>
      <c r="G79" s="104">
        <v>1730.11</v>
      </c>
      <c r="H79" s="96">
        <f>ROUND(F79*G79,2)</f>
        <v>380.62</v>
      </c>
      <c r="I79" s="98" t="s">
        <v>467</v>
      </c>
      <c r="J79" s="100"/>
      <c r="K79" s="64"/>
      <c r="L79" s="64"/>
      <c r="M79" s="64"/>
    </row>
    <row r="80" spans="1:14" s="4" customFormat="1" ht="15" customHeight="1" x14ac:dyDescent="0.2">
      <c r="A80" s="107"/>
      <c r="B80" s="88"/>
      <c r="C80" s="103"/>
      <c r="D80" s="90"/>
      <c r="E80" s="88"/>
      <c r="F80" s="86"/>
      <c r="G80" s="105"/>
      <c r="H80" s="97"/>
      <c r="I80" s="99"/>
      <c r="J80" s="101"/>
      <c r="K80" s="64"/>
      <c r="L80" s="64"/>
      <c r="M80" s="64"/>
    </row>
    <row r="81" spans="1:14" s="4" customFormat="1" ht="16.899999999999999" customHeight="1" x14ac:dyDescent="0.2">
      <c r="A81" s="106" t="s">
        <v>265</v>
      </c>
      <c r="B81" s="87" t="s">
        <v>7</v>
      </c>
      <c r="C81" s="102" t="s">
        <v>115</v>
      </c>
      <c r="D81" s="89" t="s">
        <v>116</v>
      </c>
      <c r="E81" s="87" t="s">
        <v>80</v>
      </c>
      <c r="F81" s="85">
        <v>1.4</v>
      </c>
      <c r="G81" s="104">
        <v>109.97</v>
      </c>
      <c r="H81" s="96">
        <f>ROUND(F81*G81,2)</f>
        <v>153.96</v>
      </c>
      <c r="I81" s="98" t="s">
        <v>471</v>
      </c>
      <c r="J81" s="100"/>
      <c r="K81" s="64"/>
      <c r="L81" s="64"/>
      <c r="M81" s="64"/>
    </row>
    <row r="82" spans="1:14" s="4" customFormat="1" ht="16.899999999999999" customHeight="1" x14ac:dyDescent="0.2">
      <c r="A82" s="107"/>
      <c r="B82" s="88"/>
      <c r="C82" s="103"/>
      <c r="D82" s="90"/>
      <c r="E82" s="88"/>
      <c r="F82" s="86"/>
      <c r="G82" s="105"/>
      <c r="H82" s="97"/>
      <c r="I82" s="99"/>
      <c r="J82" s="101"/>
      <c r="K82" s="64"/>
      <c r="L82" s="64"/>
      <c r="M82" s="64"/>
    </row>
    <row r="83" spans="1:14" s="4" customFormat="1" ht="12.75" x14ac:dyDescent="0.2">
      <c r="A83" s="106" t="s">
        <v>266</v>
      </c>
      <c r="B83" s="87" t="s">
        <v>7</v>
      </c>
      <c r="C83" s="102" t="s">
        <v>38</v>
      </c>
      <c r="D83" s="89" t="s">
        <v>39</v>
      </c>
      <c r="E83" s="87" t="s">
        <v>80</v>
      </c>
      <c r="F83" s="85">
        <v>1.4</v>
      </c>
      <c r="G83" s="104">
        <v>6.38</v>
      </c>
      <c r="H83" s="96">
        <f>ROUND(F83*G83,2)</f>
        <v>8.93</v>
      </c>
      <c r="I83" s="98" t="s">
        <v>471</v>
      </c>
      <c r="J83" s="100"/>
      <c r="K83" s="64"/>
      <c r="L83" s="64"/>
      <c r="M83" s="64"/>
    </row>
    <row r="84" spans="1:14" s="4" customFormat="1" ht="15" customHeight="1" x14ac:dyDescent="0.2">
      <c r="A84" s="107"/>
      <c r="B84" s="88"/>
      <c r="C84" s="103"/>
      <c r="D84" s="90"/>
      <c r="E84" s="88"/>
      <c r="F84" s="86"/>
      <c r="G84" s="105"/>
      <c r="H84" s="97"/>
      <c r="I84" s="99"/>
      <c r="J84" s="101"/>
      <c r="K84" s="64"/>
      <c r="L84" s="64"/>
      <c r="M84" s="64"/>
    </row>
    <row r="85" spans="1:14" s="4" customFormat="1" ht="12.75" x14ac:dyDescent="0.2">
      <c r="A85" s="106" t="s">
        <v>271</v>
      </c>
      <c r="B85" s="87" t="s">
        <v>7</v>
      </c>
      <c r="C85" s="102" t="s">
        <v>40</v>
      </c>
      <c r="D85" s="89" t="s">
        <v>41</v>
      </c>
      <c r="E85" s="87" t="s">
        <v>80</v>
      </c>
      <c r="F85" s="85">
        <v>1.4</v>
      </c>
      <c r="G85" s="104">
        <v>25.21</v>
      </c>
      <c r="H85" s="96">
        <f>ROUND(F85*G85,2)</f>
        <v>35.29</v>
      </c>
      <c r="I85" s="98" t="s">
        <v>471</v>
      </c>
      <c r="J85" s="100"/>
      <c r="K85" s="64"/>
      <c r="L85" s="64"/>
      <c r="M85" s="64"/>
    </row>
    <row r="86" spans="1:14" s="4" customFormat="1" ht="15" customHeight="1" x14ac:dyDescent="0.2">
      <c r="A86" s="107"/>
      <c r="B86" s="88"/>
      <c r="C86" s="103"/>
      <c r="D86" s="90"/>
      <c r="E86" s="88"/>
      <c r="F86" s="86"/>
      <c r="G86" s="105"/>
      <c r="H86" s="97"/>
      <c r="I86" s="99"/>
      <c r="J86" s="101"/>
      <c r="K86" s="64"/>
      <c r="L86" s="64"/>
      <c r="M86" s="64"/>
    </row>
    <row r="87" spans="1:14" s="4" customFormat="1" ht="12.75" x14ac:dyDescent="0.2">
      <c r="A87" s="106" t="s">
        <v>272</v>
      </c>
      <c r="B87" s="87" t="s">
        <v>7</v>
      </c>
      <c r="C87" s="102" t="s">
        <v>61</v>
      </c>
      <c r="D87" s="89" t="s">
        <v>62</v>
      </c>
      <c r="E87" s="87" t="s">
        <v>80</v>
      </c>
      <c r="F87" s="85">
        <v>1.4</v>
      </c>
      <c r="G87" s="104">
        <v>12.86</v>
      </c>
      <c r="H87" s="96">
        <f>ROUND(F87*G87,2)</f>
        <v>18</v>
      </c>
      <c r="I87" s="98" t="s">
        <v>471</v>
      </c>
      <c r="J87" s="100"/>
      <c r="K87" s="66"/>
    </row>
    <row r="88" spans="1:14" s="4" customFormat="1" ht="15" customHeight="1" x14ac:dyDescent="0.2">
      <c r="A88" s="107"/>
      <c r="B88" s="88"/>
      <c r="C88" s="103"/>
      <c r="D88" s="90"/>
      <c r="E88" s="88"/>
      <c r="F88" s="86"/>
      <c r="G88" s="105"/>
      <c r="H88" s="97"/>
      <c r="I88" s="99"/>
      <c r="J88" s="101"/>
      <c r="K88" s="66"/>
    </row>
    <row r="89" spans="1:14" s="4" customFormat="1" ht="12.75" x14ac:dyDescent="0.2">
      <c r="A89" s="106" t="s">
        <v>273</v>
      </c>
      <c r="B89" s="87" t="s">
        <v>7</v>
      </c>
      <c r="C89" s="102" t="s">
        <v>67</v>
      </c>
      <c r="D89" s="89" t="s">
        <v>68</v>
      </c>
      <c r="E89" s="87" t="s">
        <v>80</v>
      </c>
      <c r="F89" s="85">
        <v>1.4</v>
      </c>
      <c r="G89" s="104">
        <v>30.44</v>
      </c>
      <c r="H89" s="96">
        <f>ROUND(F89*G89,2)</f>
        <v>42.62</v>
      </c>
      <c r="I89" s="98" t="s">
        <v>471</v>
      </c>
      <c r="J89" s="100"/>
      <c r="K89" s="66"/>
    </row>
    <row r="90" spans="1:14" s="4" customFormat="1" ht="15" customHeight="1" x14ac:dyDescent="0.2">
      <c r="A90" s="107"/>
      <c r="B90" s="88"/>
      <c r="C90" s="103"/>
      <c r="D90" s="90"/>
      <c r="E90" s="88"/>
      <c r="F90" s="86"/>
      <c r="G90" s="105"/>
      <c r="H90" s="97"/>
      <c r="I90" s="99"/>
      <c r="J90" s="101"/>
      <c r="K90" s="66"/>
    </row>
    <row r="91" spans="1:14" s="4" customFormat="1" ht="14.45" customHeight="1" x14ac:dyDescent="0.2">
      <c r="A91" s="106" t="s">
        <v>274</v>
      </c>
      <c r="B91" s="87" t="s">
        <v>7</v>
      </c>
      <c r="C91" s="102" t="s">
        <v>48</v>
      </c>
      <c r="D91" s="89" t="s">
        <v>492</v>
      </c>
      <c r="E91" s="87" t="s">
        <v>82</v>
      </c>
      <c r="F91" s="85">
        <v>0.28000000000000003</v>
      </c>
      <c r="G91" s="104">
        <v>183.8</v>
      </c>
      <c r="H91" s="96">
        <f>ROUND(F91*G91,2)</f>
        <v>51.46</v>
      </c>
      <c r="I91" s="98" t="s">
        <v>470</v>
      </c>
      <c r="J91" s="100" t="s">
        <v>268</v>
      </c>
      <c r="K91" s="64"/>
      <c r="L91" s="64"/>
      <c r="M91" s="64"/>
      <c r="N91" s="64"/>
    </row>
    <row r="92" spans="1:14" s="4" customFormat="1" ht="14.45" customHeight="1" x14ac:dyDescent="0.2">
      <c r="A92" s="107"/>
      <c r="B92" s="88"/>
      <c r="C92" s="103"/>
      <c r="D92" s="90"/>
      <c r="E92" s="88"/>
      <c r="F92" s="86"/>
      <c r="G92" s="105"/>
      <c r="H92" s="97"/>
      <c r="I92" s="99"/>
      <c r="J92" s="101"/>
      <c r="K92" s="64"/>
      <c r="L92" s="64"/>
      <c r="M92" s="64"/>
      <c r="N92" s="64"/>
    </row>
    <row r="93" spans="1:14" s="4" customFormat="1" ht="12.75" x14ac:dyDescent="0.2">
      <c r="A93" s="106" t="s">
        <v>275</v>
      </c>
      <c r="B93" s="87" t="s">
        <v>7</v>
      </c>
      <c r="C93" s="102" t="s">
        <v>125</v>
      </c>
      <c r="D93" s="89" t="s">
        <v>126</v>
      </c>
      <c r="E93" s="87" t="s">
        <v>82</v>
      </c>
      <c r="F93" s="85">
        <v>0.39</v>
      </c>
      <c r="G93" s="104">
        <v>817.9</v>
      </c>
      <c r="H93" s="96">
        <f>ROUND(F93*G93,2)</f>
        <v>318.98</v>
      </c>
      <c r="I93" s="98" t="s">
        <v>454</v>
      </c>
      <c r="J93" s="100"/>
      <c r="K93" s="64"/>
      <c r="L93" s="64"/>
      <c r="M93" s="64"/>
    </row>
    <row r="94" spans="1:14" s="4" customFormat="1" ht="15" customHeight="1" x14ac:dyDescent="0.2">
      <c r="A94" s="107"/>
      <c r="B94" s="88"/>
      <c r="C94" s="103"/>
      <c r="D94" s="90"/>
      <c r="E94" s="88"/>
      <c r="F94" s="86"/>
      <c r="G94" s="105"/>
      <c r="H94" s="97"/>
      <c r="I94" s="99"/>
      <c r="J94" s="101"/>
      <c r="K94" s="64"/>
      <c r="L94" s="64"/>
      <c r="M94" s="64"/>
    </row>
    <row r="95" spans="1:14" s="4" customFormat="1" ht="15" x14ac:dyDescent="0.2">
      <c r="A95" s="17"/>
      <c r="B95" s="5"/>
      <c r="C95" s="36"/>
      <c r="D95" s="23"/>
      <c r="E95" s="22"/>
      <c r="F95" s="22"/>
      <c r="G95" s="28" t="s">
        <v>236</v>
      </c>
      <c r="H95" s="30">
        <f>SUM(H93,H91,H89,H87,H85,H83,H81,H79,H77,H74,H72,H70,H68,H66)</f>
        <v>13037.97</v>
      </c>
      <c r="I95" s="73"/>
      <c r="J95" s="52"/>
      <c r="K95" s="64"/>
      <c r="L95" s="64"/>
      <c r="M95" s="64"/>
      <c r="N95" s="64"/>
    </row>
    <row r="96" spans="1:14" s="4" customFormat="1" ht="15" x14ac:dyDescent="0.2">
      <c r="A96" s="38"/>
      <c r="B96" s="45"/>
      <c r="C96" s="69"/>
      <c r="D96" s="46" t="s">
        <v>241</v>
      </c>
      <c r="E96" s="45"/>
      <c r="F96" s="45"/>
      <c r="G96" s="45"/>
      <c r="H96" s="33"/>
      <c r="I96" s="72"/>
      <c r="J96" s="52"/>
      <c r="K96" s="64"/>
      <c r="L96" s="64"/>
      <c r="M96" s="64"/>
      <c r="N96" s="64"/>
    </row>
    <row r="97" spans="1:14" s="4" customFormat="1" ht="14.45" customHeight="1" x14ac:dyDescent="0.2">
      <c r="A97" s="91" t="s">
        <v>276</v>
      </c>
      <c r="B97" s="87" t="s">
        <v>7</v>
      </c>
      <c r="C97" s="102" t="s">
        <v>49</v>
      </c>
      <c r="D97" s="89" t="s">
        <v>50</v>
      </c>
      <c r="E97" s="87" t="s">
        <v>93</v>
      </c>
      <c r="F97" s="85">
        <v>309.2</v>
      </c>
      <c r="G97" s="104">
        <v>23.41</v>
      </c>
      <c r="H97" s="96">
        <f>ROUND(F97*G97,2)</f>
        <v>7238.37</v>
      </c>
      <c r="I97" s="98" t="s">
        <v>330</v>
      </c>
      <c r="J97" s="100"/>
      <c r="K97" s="64"/>
      <c r="L97" s="64"/>
      <c r="M97" s="64"/>
      <c r="N97" s="64"/>
    </row>
    <row r="98" spans="1:14" s="4" customFormat="1" ht="14.45" customHeight="1" x14ac:dyDescent="0.2">
      <c r="A98" s="92"/>
      <c r="B98" s="88"/>
      <c r="C98" s="103"/>
      <c r="D98" s="90"/>
      <c r="E98" s="88"/>
      <c r="F98" s="86"/>
      <c r="G98" s="105"/>
      <c r="H98" s="97"/>
      <c r="I98" s="99"/>
      <c r="J98" s="101"/>
      <c r="K98" s="64"/>
      <c r="L98" s="64"/>
      <c r="M98" s="64"/>
      <c r="N98" s="64"/>
    </row>
    <row r="99" spans="1:14" s="4" customFormat="1" ht="14.45" customHeight="1" x14ac:dyDescent="0.2">
      <c r="A99" s="91" t="s">
        <v>277</v>
      </c>
      <c r="B99" s="87" t="s">
        <v>7</v>
      </c>
      <c r="C99" s="102" t="s">
        <v>43</v>
      </c>
      <c r="D99" s="89" t="s">
        <v>44</v>
      </c>
      <c r="E99" s="87" t="s">
        <v>80</v>
      </c>
      <c r="F99" s="85">
        <v>38.65</v>
      </c>
      <c r="G99" s="104">
        <v>43.67</v>
      </c>
      <c r="H99" s="96">
        <f>ROUND(F99*G99,2)</f>
        <v>1687.85</v>
      </c>
      <c r="I99" s="98" t="s">
        <v>260</v>
      </c>
      <c r="J99" s="100"/>
      <c r="K99" s="64"/>
      <c r="L99" s="64"/>
      <c r="M99" s="64"/>
      <c r="N99" s="64"/>
    </row>
    <row r="100" spans="1:14" s="4" customFormat="1" ht="14.45" customHeight="1" x14ac:dyDescent="0.2">
      <c r="A100" s="92"/>
      <c r="B100" s="88"/>
      <c r="C100" s="103"/>
      <c r="D100" s="90"/>
      <c r="E100" s="88"/>
      <c r="F100" s="86"/>
      <c r="G100" s="105"/>
      <c r="H100" s="97"/>
      <c r="I100" s="99"/>
      <c r="J100" s="101"/>
      <c r="K100" s="64"/>
      <c r="L100" s="64"/>
      <c r="M100" s="64"/>
      <c r="N100" s="64"/>
    </row>
    <row r="101" spans="1:14" s="4" customFormat="1" ht="14.45" customHeight="1" x14ac:dyDescent="0.2">
      <c r="A101" s="91" t="s">
        <v>295</v>
      </c>
      <c r="B101" s="87" t="s">
        <v>7</v>
      </c>
      <c r="C101" s="102" t="s">
        <v>117</v>
      </c>
      <c r="D101" s="89" t="s">
        <v>118</v>
      </c>
      <c r="E101" s="87" t="s">
        <v>80</v>
      </c>
      <c r="F101" s="85">
        <v>34.08</v>
      </c>
      <c r="G101" s="104">
        <v>186.21</v>
      </c>
      <c r="H101" s="96">
        <f>ROUND(F101*G101,2)</f>
        <v>6346.04</v>
      </c>
      <c r="I101" s="98" t="s">
        <v>450</v>
      </c>
      <c r="J101" s="100"/>
      <c r="K101" s="64"/>
      <c r="L101" s="64"/>
      <c r="M101" s="64"/>
      <c r="N101" s="64"/>
    </row>
    <row r="102" spans="1:14" s="4" customFormat="1" ht="14.45" customHeight="1" x14ac:dyDescent="0.2">
      <c r="A102" s="92"/>
      <c r="B102" s="88"/>
      <c r="C102" s="103"/>
      <c r="D102" s="90"/>
      <c r="E102" s="88"/>
      <c r="F102" s="86"/>
      <c r="G102" s="105"/>
      <c r="H102" s="97"/>
      <c r="I102" s="99"/>
      <c r="J102" s="101"/>
      <c r="K102" s="64"/>
      <c r="L102" s="64"/>
      <c r="M102" s="64"/>
      <c r="N102" s="64"/>
    </row>
    <row r="103" spans="1:14" s="4" customFormat="1" ht="14.45" customHeight="1" x14ac:dyDescent="0.2">
      <c r="A103" s="91" t="s">
        <v>296</v>
      </c>
      <c r="B103" s="87" t="s">
        <v>7</v>
      </c>
      <c r="C103" s="102" t="s">
        <v>121</v>
      </c>
      <c r="D103" s="89" t="s">
        <v>122</v>
      </c>
      <c r="E103" s="87" t="s">
        <v>81</v>
      </c>
      <c r="F103" s="85">
        <v>5.45</v>
      </c>
      <c r="G103" s="104">
        <v>120.58</v>
      </c>
      <c r="H103" s="96">
        <f>ROUND(F103*G103,2)</f>
        <v>657.16</v>
      </c>
      <c r="I103" s="98" t="s">
        <v>451</v>
      </c>
      <c r="J103" s="100"/>
      <c r="K103" s="64"/>
      <c r="L103" s="64"/>
      <c r="M103" s="64"/>
      <c r="N103" s="64"/>
    </row>
    <row r="104" spans="1:14" s="4" customFormat="1" ht="14.45" customHeight="1" x14ac:dyDescent="0.2">
      <c r="A104" s="92"/>
      <c r="B104" s="88"/>
      <c r="C104" s="103"/>
      <c r="D104" s="90"/>
      <c r="E104" s="88"/>
      <c r="F104" s="86"/>
      <c r="G104" s="105"/>
      <c r="H104" s="97"/>
      <c r="I104" s="99"/>
      <c r="J104" s="101"/>
      <c r="K104" s="64"/>
      <c r="L104" s="64"/>
      <c r="M104" s="64"/>
      <c r="N104" s="64"/>
    </row>
    <row r="105" spans="1:14" s="4" customFormat="1" ht="19.899999999999999" customHeight="1" x14ac:dyDescent="0.2">
      <c r="A105" s="91" t="s">
        <v>297</v>
      </c>
      <c r="B105" s="87" t="s">
        <v>7</v>
      </c>
      <c r="C105" s="102" t="s">
        <v>204</v>
      </c>
      <c r="D105" s="89" t="s">
        <v>205</v>
      </c>
      <c r="E105" s="87" t="s">
        <v>81</v>
      </c>
      <c r="F105" s="85">
        <v>10</v>
      </c>
      <c r="G105" s="104">
        <v>71.03</v>
      </c>
      <c r="H105" s="96">
        <f>ROUND(F105*G105,2)</f>
        <v>710.3</v>
      </c>
      <c r="I105" s="98" t="s">
        <v>486</v>
      </c>
      <c r="J105" s="100"/>
      <c r="K105" s="64"/>
      <c r="L105" s="64"/>
      <c r="M105" s="64"/>
      <c r="N105" s="64"/>
    </row>
    <row r="106" spans="1:14" s="4" customFormat="1" ht="19.899999999999999" customHeight="1" x14ac:dyDescent="0.2">
      <c r="A106" s="92"/>
      <c r="B106" s="88"/>
      <c r="C106" s="103"/>
      <c r="D106" s="90"/>
      <c r="E106" s="88"/>
      <c r="F106" s="86"/>
      <c r="G106" s="105"/>
      <c r="H106" s="97"/>
      <c r="I106" s="99"/>
      <c r="J106" s="101"/>
      <c r="K106" s="64"/>
      <c r="L106" s="64"/>
      <c r="M106" s="64"/>
      <c r="N106" s="64"/>
    </row>
    <row r="107" spans="1:14" s="4" customFormat="1" ht="14.45" customHeight="1" x14ac:dyDescent="0.2">
      <c r="A107" s="91" t="s">
        <v>298</v>
      </c>
      <c r="B107" s="87" t="s">
        <v>7</v>
      </c>
      <c r="C107" s="102" t="s">
        <v>219</v>
      </c>
      <c r="D107" s="89" t="s">
        <v>220</v>
      </c>
      <c r="E107" s="87" t="s">
        <v>78</v>
      </c>
      <c r="F107" s="85">
        <v>2</v>
      </c>
      <c r="G107" s="104">
        <v>363.81</v>
      </c>
      <c r="H107" s="96">
        <f>ROUND(F107*G107,2)</f>
        <v>727.62</v>
      </c>
      <c r="I107" s="98" t="s">
        <v>278</v>
      </c>
      <c r="J107" s="100"/>
      <c r="K107" s="64"/>
      <c r="L107" s="64"/>
      <c r="M107" s="64"/>
      <c r="N107" s="64"/>
    </row>
    <row r="108" spans="1:14" s="4" customFormat="1" ht="14.45" customHeight="1" x14ac:dyDescent="0.2">
      <c r="A108" s="92"/>
      <c r="B108" s="88"/>
      <c r="C108" s="103"/>
      <c r="D108" s="90"/>
      <c r="E108" s="88"/>
      <c r="F108" s="86"/>
      <c r="G108" s="105"/>
      <c r="H108" s="97"/>
      <c r="I108" s="99"/>
      <c r="J108" s="101"/>
      <c r="K108" s="64"/>
      <c r="L108" s="64"/>
      <c r="M108" s="64"/>
      <c r="N108" s="64"/>
    </row>
    <row r="109" spans="1:14" s="4" customFormat="1" ht="15" x14ac:dyDescent="0.2">
      <c r="A109" s="77"/>
      <c r="B109" s="78"/>
      <c r="C109" s="79"/>
      <c r="D109" s="80" t="s">
        <v>481</v>
      </c>
      <c r="E109" s="78"/>
      <c r="F109" s="78"/>
      <c r="G109" s="78"/>
      <c r="H109" s="81"/>
      <c r="I109" s="72"/>
      <c r="J109" s="52"/>
      <c r="K109" s="64"/>
      <c r="L109" s="64"/>
      <c r="M109" s="64"/>
      <c r="N109" s="64"/>
    </row>
    <row r="110" spans="1:14" s="4" customFormat="1" ht="14.45" customHeight="1" x14ac:dyDescent="0.2">
      <c r="A110" s="91" t="s">
        <v>299</v>
      </c>
      <c r="B110" s="87" t="s">
        <v>7</v>
      </c>
      <c r="C110" s="102" t="s">
        <v>18</v>
      </c>
      <c r="D110" s="89" t="s">
        <v>99</v>
      </c>
      <c r="E110" s="87" t="s">
        <v>93</v>
      </c>
      <c r="F110" s="85">
        <f>33.97</f>
        <v>33.97</v>
      </c>
      <c r="G110" s="104">
        <v>11.1</v>
      </c>
      <c r="H110" s="96">
        <f>ROUND(F110*G110,2)</f>
        <v>377.07</v>
      </c>
      <c r="I110" s="98" t="s">
        <v>304</v>
      </c>
      <c r="J110" s="100"/>
      <c r="K110" s="64"/>
      <c r="L110" s="64"/>
      <c r="M110" s="64"/>
      <c r="N110" s="64"/>
    </row>
    <row r="111" spans="1:14" s="4" customFormat="1" ht="14.45" customHeight="1" x14ac:dyDescent="0.2">
      <c r="A111" s="92"/>
      <c r="B111" s="88"/>
      <c r="C111" s="103"/>
      <c r="D111" s="90"/>
      <c r="E111" s="88"/>
      <c r="F111" s="86"/>
      <c r="G111" s="105"/>
      <c r="H111" s="97"/>
      <c r="I111" s="99"/>
      <c r="J111" s="101"/>
      <c r="K111" s="64"/>
      <c r="L111" s="64"/>
      <c r="M111" s="64"/>
      <c r="N111" s="64"/>
    </row>
    <row r="112" spans="1:14" s="4" customFormat="1" ht="15" customHeight="1" x14ac:dyDescent="0.2">
      <c r="A112" s="91" t="s">
        <v>300</v>
      </c>
      <c r="B112" s="87" t="s">
        <v>7</v>
      </c>
      <c r="C112" s="102" t="s">
        <v>97</v>
      </c>
      <c r="D112" s="89" t="s">
        <v>98</v>
      </c>
      <c r="E112" s="87" t="s">
        <v>80</v>
      </c>
      <c r="F112" s="85">
        <v>5.4</v>
      </c>
      <c r="G112" s="104">
        <v>234.96</v>
      </c>
      <c r="H112" s="96">
        <f>ROUND(F112*G112,2)</f>
        <v>1268.78</v>
      </c>
      <c r="I112" s="98" t="s">
        <v>305</v>
      </c>
      <c r="J112" s="100"/>
      <c r="K112" s="64"/>
      <c r="L112" s="64"/>
      <c r="M112" s="64"/>
      <c r="N112" s="64"/>
    </row>
    <row r="113" spans="1:14" s="4" customFormat="1" ht="15" customHeight="1" x14ac:dyDescent="0.2">
      <c r="A113" s="92"/>
      <c r="B113" s="88"/>
      <c r="C113" s="103"/>
      <c r="D113" s="90"/>
      <c r="E113" s="88"/>
      <c r="F113" s="86"/>
      <c r="G113" s="105"/>
      <c r="H113" s="97"/>
      <c r="I113" s="99"/>
      <c r="J113" s="101"/>
      <c r="K113" s="64"/>
      <c r="L113" s="64"/>
      <c r="M113" s="64"/>
      <c r="N113" s="64"/>
    </row>
    <row r="114" spans="1:14" s="4" customFormat="1" ht="12.75" x14ac:dyDescent="0.2">
      <c r="A114" s="91" t="s">
        <v>344</v>
      </c>
      <c r="B114" s="87" t="s">
        <v>7</v>
      </c>
      <c r="C114" s="102" t="s">
        <v>15</v>
      </c>
      <c r="D114" s="89" t="s">
        <v>100</v>
      </c>
      <c r="E114" s="87" t="s">
        <v>82</v>
      </c>
      <c r="F114" s="85">
        <v>0.41</v>
      </c>
      <c r="G114" s="104">
        <v>465.21</v>
      </c>
      <c r="H114" s="96">
        <f>ROUND(F114*G114,2)</f>
        <v>190.74</v>
      </c>
      <c r="I114" s="98" t="s">
        <v>306</v>
      </c>
      <c r="J114" s="100"/>
      <c r="K114" s="64"/>
      <c r="L114" s="64"/>
      <c r="M114" s="64"/>
      <c r="N114" s="64"/>
    </row>
    <row r="115" spans="1:14" s="4" customFormat="1" ht="15" customHeight="1" x14ac:dyDescent="0.2">
      <c r="A115" s="92"/>
      <c r="B115" s="88"/>
      <c r="C115" s="103"/>
      <c r="D115" s="90"/>
      <c r="E115" s="88"/>
      <c r="F115" s="86"/>
      <c r="G115" s="105"/>
      <c r="H115" s="97"/>
      <c r="I115" s="99"/>
      <c r="J115" s="101"/>
      <c r="K115" s="64"/>
      <c r="L115" s="64"/>
      <c r="M115" s="64"/>
      <c r="N115" s="64"/>
    </row>
    <row r="116" spans="1:14" s="4" customFormat="1" ht="16.149999999999999" customHeight="1" x14ac:dyDescent="0.2">
      <c r="A116" s="91" t="s">
        <v>345</v>
      </c>
      <c r="B116" s="87" t="s">
        <v>7</v>
      </c>
      <c r="C116" s="102" t="s">
        <v>101</v>
      </c>
      <c r="D116" s="89" t="s">
        <v>102</v>
      </c>
      <c r="E116" s="87" t="s">
        <v>82</v>
      </c>
      <c r="F116" s="85">
        <v>0.41</v>
      </c>
      <c r="G116" s="104">
        <v>102.78</v>
      </c>
      <c r="H116" s="96">
        <f>ROUND(F116*G116,2)</f>
        <v>42.14</v>
      </c>
      <c r="I116" s="98" t="s">
        <v>306</v>
      </c>
      <c r="J116" s="100"/>
      <c r="K116" s="64"/>
      <c r="L116" s="64"/>
      <c r="M116" s="64"/>
      <c r="N116" s="64"/>
    </row>
    <row r="117" spans="1:14" s="4" customFormat="1" ht="16.149999999999999" customHeight="1" x14ac:dyDescent="0.2">
      <c r="A117" s="92"/>
      <c r="B117" s="88"/>
      <c r="C117" s="103"/>
      <c r="D117" s="90"/>
      <c r="E117" s="88"/>
      <c r="F117" s="86"/>
      <c r="G117" s="105"/>
      <c r="H117" s="97"/>
      <c r="I117" s="99"/>
      <c r="J117" s="101"/>
      <c r="K117" s="64"/>
      <c r="L117" s="64"/>
      <c r="M117" s="64"/>
      <c r="N117" s="64"/>
    </row>
    <row r="118" spans="1:14" s="4" customFormat="1" ht="14.45" customHeight="1" x14ac:dyDescent="0.2">
      <c r="A118" s="91" t="s">
        <v>346</v>
      </c>
      <c r="B118" s="87" t="s">
        <v>7</v>
      </c>
      <c r="C118" s="102" t="s">
        <v>110</v>
      </c>
      <c r="D118" s="89" t="s">
        <v>111</v>
      </c>
      <c r="E118" s="87" t="s">
        <v>80</v>
      </c>
      <c r="F118" s="85">
        <v>29.21</v>
      </c>
      <c r="G118" s="104">
        <v>79.2</v>
      </c>
      <c r="H118" s="96">
        <f>ROUND(F118*G118,2)</f>
        <v>2313.4299999999998</v>
      </c>
      <c r="I118" s="98" t="s">
        <v>301</v>
      </c>
      <c r="J118" s="100"/>
      <c r="K118" s="64"/>
      <c r="L118" s="64"/>
      <c r="M118" s="64"/>
      <c r="N118" s="64"/>
    </row>
    <row r="119" spans="1:14" s="4" customFormat="1" ht="14.45" customHeight="1" x14ac:dyDescent="0.2">
      <c r="A119" s="92"/>
      <c r="B119" s="88"/>
      <c r="C119" s="103"/>
      <c r="D119" s="90"/>
      <c r="E119" s="88"/>
      <c r="F119" s="86"/>
      <c r="G119" s="105"/>
      <c r="H119" s="97"/>
      <c r="I119" s="99"/>
      <c r="J119" s="101"/>
      <c r="K119" s="64"/>
      <c r="L119" s="64"/>
      <c r="M119" s="64"/>
      <c r="N119" s="64"/>
    </row>
    <row r="120" spans="1:14" s="4" customFormat="1" ht="16.899999999999999" customHeight="1" x14ac:dyDescent="0.2">
      <c r="A120" s="91" t="s">
        <v>347</v>
      </c>
      <c r="B120" s="87" t="s">
        <v>7</v>
      </c>
      <c r="C120" s="102" t="s">
        <v>70</v>
      </c>
      <c r="D120" s="89" t="s">
        <v>114</v>
      </c>
      <c r="E120" s="87" t="s">
        <v>80</v>
      </c>
      <c r="F120" s="85">
        <v>28</v>
      </c>
      <c r="G120" s="104">
        <v>96.39</v>
      </c>
      <c r="H120" s="96">
        <f>ROUND(F120*G120,2)</f>
        <v>2698.92</v>
      </c>
      <c r="I120" s="98" t="s">
        <v>482</v>
      </c>
      <c r="J120" s="100"/>
      <c r="K120" s="64"/>
      <c r="L120" s="64"/>
      <c r="M120" s="64"/>
    </row>
    <row r="121" spans="1:14" s="4" customFormat="1" ht="16.899999999999999" customHeight="1" x14ac:dyDescent="0.2">
      <c r="A121" s="92"/>
      <c r="B121" s="88"/>
      <c r="C121" s="103"/>
      <c r="D121" s="90"/>
      <c r="E121" s="88"/>
      <c r="F121" s="86"/>
      <c r="G121" s="105"/>
      <c r="H121" s="97"/>
      <c r="I121" s="99"/>
      <c r="J121" s="101"/>
      <c r="K121" s="64"/>
      <c r="L121" s="64"/>
      <c r="M121" s="64"/>
    </row>
    <row r="122" spans="1:14" s="4" customFormat="1" ht="14.45" customHeight="1" x14ac:dyDescent="0.2">
      <c r="A122" s="91" t="s">
        <v>348</v>
      </c>
      <c r="B122" s="87" t="s">
        <v>7</v>
      </c>
      <c r="C122" s="102" t="s">
        <v>147</v>
      </c>
      <c r="D122" s="89" t="s">
        <v>148</v>
      </c>
      <c r="E122" s="87" t="s">
        <v>80</v>
      </c>
      <c r="F122" s="85">
        <v>0.36</v>
      </c>
      <c r="G122" s="104">
        <v>1348.89</v>
      </c>
      <c r="H122" s="96">
        <f>ROUND(F122*G122,2)</f>
        <v>485.6</v>
      </c>
      <c r="I122" s="98" t="s">
        <v>487</v>
      </c>
      <c r="J122" s="100"/>
      <c r="K122" s="64"/>
      <c r="L122" s="64"/>
      <c r="M122" s="64"/>
      <c r="N122" s="64"/>
    </row>
    <row r="123" spans="1:14" s="4" customFormat="1" ht="14.45" customHeight="1" x14ac:dyDescent="0.2">
      <c r="A123" s="92"/>
      <c r="B123" s="88"/>
      <c r="C123" s="103"/>
      <c r="D123" s="90"/>
      <c r="E123" s="88"/>
      <c r="F123" s="86"/>
      <c r="G123" s="105"/>
      <c r="H123" s="97"/>
      <c r="I123" s="99"/>
      <c r="J123" s="101"/>
      <c r="K123" s="64"/>
      <c r="L123" s="64"/>
      <c r="M123" s="64"/>
      <c r="N123" s="64"/>
    </row>
    <row r="124" spans="1:14" s="4" customFormat="1" ht="15" customHeight="1" x14ac:dyDescent="0.2">
      <c r="A124" s="91" t="s">
        <v>353</v>
      </c>
      <c r="B124" s="87" t="s">
        <v>7</v>
      </c>
      <c r="C124" s="102" t="s">
        <v>58</v>
      </c>
      <c r="D124" s="89" t="s">
        <v>59</v>
      </c>
      <c r="E124" s="87" t="s">
        <v>82</v>
      </c>
      <c r="F124" s="85">
        <v>1.99</v>
      </c>
      <c r="G124" s="104">
        <v>1730.11</v>
      </c>
      <c r="H124" s="96">
        <f>ROUND(F124*G124,2)</f>
        <v>3442.92</v>
      </c>
      <c r="I124" s="98" t="s">
        <v>483</v>
      </c>
      <c r="J124" s="100"/>
      <c r="K124" s="64"/>
      <c r="L124" s="64"/>
      <c r="M124" s="64"/>
      <c r="N124" s="64"/>
    </row>
    <row r="125" spans="1:14" s="4" customFormat="1" ht="15" customHeight="1" x14ac:dyDescent="0.2">
      <c r="A125" s="92"/>
      <c r="B125" s="88"/>
      <c r="C125" s="103"/>
      <c r="D125" s="90"/>
      <c r="E125" s="88"/>
      <c r="F125" s="86"/>
      <c r="G125" s="105"/>
      <c r="H125" s="97"/>
      <c r="I125" s="99"/>
      <c r="J125" s="101"/>
      <c r="K125" s="64"/>
      <c r="L125" s="64"/>
      <c r="M125" s="64"/>
      <c r="N125" s="64"/>
    </row>
    <row r="126" spans="1:14" s="4" customFormat="1" ht="15" customHeight="1" x14ac:dyDescent="0.2">
      <c r="A126" s="91" t="s">
        <v>354</v>
      </c>
      <c r="B126" s="87" t="s">
        <v>7</v>
      </c>
      <c r="C126" s="102" t="s">
        <v>38</v>
      </c>
      <c r="D126" s="89" t="s">
        <v>39</v>
      </c>
      <c r="E126" s="87" t="s">
        <v>80</v>
      </c>
      <c r="F126" s="85">
        <v>58.42</v>
      </c>
      <c r="G126" s="104">
        <v>6.38</v>
      </c>
      <c r="H126" s="96">
        <f>ROUND(F126*G126,2)</f>
        <v>372.72</v>
      </c>
      <c r="I126" s="98" t="s">
        <v>302</v>
      </c>
      <c r="J126" s="100"/>
      <c r="K126" s="64"/>
      <c r="L126" s="64"/>
      <c r="M126" s="64"/>
      <c r="N126" s="64"/>
    </row>
    <row r="127" spans="1:14" s="4" customFormat="1" ht="15" customHeight="1" x14ac:dyDescent="0.2">
      <c r="A127" s="92"/>
      <c r="B127" s="88"/>
      <c r="C127" s="103"/>
      <c r="D127" s="90"/>
      <c r="E127" s="88"/>
      <c r="F127" s="86"/>
      <c r="G127" s="105"/>
      <c r="H127" s="97"/>
      <c r="I127" s="99"/>
      <c r="J127" s="101"/>
      <c r="K127" s="64"/>
      <c r="L127" s="64"/>
      <c r="M127" s="64"/>
      <c r="N127" s="64"/>
    </row>
    <row r="128" spans="1:14" s="4" customFormat="1" ht="14.45" customHeight="1" x14ac:dyDescent="0.2">
      <c r="A128" s="91" t="s">
        <v>355</v>
      </c>
      <c r="B128" s="87" t="s">
        <v>7</v>
      </c>
      <c r="C128" s="115" t="s">
        <v>40</v>
      </c>
      <c r="D128" s="89" t="s">
        <v>41</v>
      </c>
      <c r="E128" s="87" t="s">
        <v>80</v>
      </c>
      <c r="F128" s="85">
        <v>58.42</v>
      </c>
      <c r="G128" s="104">
        <v>25.21</v>
      </c>
      <c r="H128" s="96">
        <f>ROUND(F128*G128,2)</f>
        <v>1472.77</v>
      </c>
      <c r="I128" s="98" t="s">
        <v>302</v>
      </c>
      <c r="J128" s="100"/>
      <c r="K128" s="64"/>
      <c r="L128" s="64"/>
      <c r="M128" s="64"/>
      <c r="N128" s="64"/>
    </row>
    <row r="129" spans="1:14" s="4" customFormat="1" ht="14.45" customHeight="1" x14ac:dyDescent="0.2">
      <c r="A129" s="92"/>
      <c r="B129" s="88"/>
      <c r="C129" s="116"/>
      <c r="D129" s="90"/>
      <c r="E129" s="88"/>
      <c r="F129" s="86"/>
      <c r="G129" s="105"/>
      <c r="H129" s="97"/>
      <c r="I129" s="99"/>
      <c r="J129" s="101"/>
      <c r="K129" s="64"/>
      <c r="L129" s="64"/>
      <c r="M129" s="64"/>
      <c r="N129" s="64"/>
    </row>
    <row r="130" spans="1:14" s="4" customFormat="1" ht="14.45" customHeight="1" x14ac:dyDescent="0.2">
      <c r="A130" s="91" t="s">
        <v>356</v>
      </c>
      <c r="B130" s="87" t="s">
        <v>7</v>
      </c>
      <c r="C130" s="102" t="s">
        <v>121</v>
      </c>
      <c r="D130" s="89" t="s">
        <v>495</v>
      </c>
      <c r="E130" s="87" t="s">
        <v>81</v>
      </c>
      <c r="F130" s="85">
        <v>42.34</v>
      </c>
      <c r="G130" s="104">
        <v>120.58</v>
      </c>
      <c r="H130" s="96">
        <f>ROUND(F130*G130,2)</f>
        <v>5105.3599999999997</v>
      </c>
      <c r="I130" s="98" t="s">
        <v>485</v>
      </c>
      <c r="J130" s="100" t="s">
        <v>484</v>
      </c>
      <c r="K130" s="64"/>
      <c r="L130" s="64"/>
      <c r="M130" s="64"/>
      <c r="N130" s="64"/>
    </row>
    <row r="131" spans="1:14" s="4" customFormat="1" ht="14.45" customHeight="1" x14ac:dyDescent="0.2">
      <c r="A131" s="92"/>
      <c r="B131" s="88"/>
      <c r="C131" s="103"/>
      <c r="D131" s="90"/>
      <c r="E131" s="88"/>
      <c r="F131" s="86"/>
      <c r="G131" s="105"/>
      <c r="H131" s="97"/>
      <c r="I131" s="99"/>
      <c r="J131" s="101"/>
      <c r="K131" s="64"/>
      <c r="L131" s="64"/>
      <c r="M131" s="64"/>
      <c r="N131" s="64"/>
    </row>
    <row r="132" spans="1:14" s="4" customFormat="1" ht="15" x14ac:dyDescent="0.2">
      <c r="A132" s="17"/>
      <c r="B132" s="5"/>
      <c r="C132" s="36"/>
      <c r="D132" s="23"/>
      <c r="E132" s="22"/>
      <c r="F132" s="22"/>
      <c r="G132" s="28" t="s">
        <v>236</v>
      </c>
      <c r="H132" s="30">
        <f>SUM(H130,H128,H126,H124,H122,H120,H118,H116,H114,H112,H110,H107,H105,H103,H101,H99,H97)</f>
        <v>35137.79</v>
      </c>
      <c r="I132" s="73"/>
      <c r="J132" s="52"/>
      <c r="K132" s="64"/>
      <c r="L132" s="64"/>
      <c r="M132" s="64"/>
      <c r="N132" s="64"/>
    </row>
    <row r="133" spans="1:14" s="4" customFormat="1" ht="15" x14ac:dyDescent="0.2">
      <c r="A133" s="38"/>
      <c r="B133" s="45"/>
      <c r="C133" s="69"/>
      <c r="D133" s="46" t="s">
        <v>362</v>
      </c>
      <c r="E133" s="45"/>
      <c r="F133" s="45"/>
      <c r="G133" s="45"/>
      <c r="H133" s="33"/>
      <c r="I133" s="72"/>
      <c r="J133" s="52"/>
      <c r="K133" s="64"/>
      <c r="L133" s="64"/>
      <c r="M133" s="64"/>
      <c r="N133" s="64"/>
    </row>
    <row r="134" spans="1:14" s="4" customFormat="1" ht="14.45" customHeight="1" x14ac:dyDescent="0.2">
      <c r="A134" s="91" t="s">
        <v>357</v>
      </c>
      <c r="B134" s="87" t="s">
        <v>7</v>
      </c>
      <c r="C134" s="102" t="s">
        <v>141</v>
      </c>
      <c r="D134" s="89" t="s">
        <v>142</v>
      </c>
      <c r="E134" s="87" t="s">
        <v>78</v>
      </c>
      <c r="F134" s="85">
        <v>4</v>
      </c>
      <c r="G134" s="104">
        <v>591.80999999999995</v>
      </c>
      <c r="H134" s="96">
        <f>ROUND(F134*G134,2)</f>
        <v>2367.2399999999998</v>
      </c>
      <c r="I134" s="98" t="s">
        <v>422</v>
      </c>
      <c r="J134" s="100"/>
      <c r="K134" s="64"/>
      <c r="L134" s="64"/>
      <c r="M134" s="64"/>
      <c r="N134" s="64"/>
    </row>
    <row r="135" spans="1:14" s="4" customFormat="1" ht="14.45" customHeight="1" x14ac:dyDescent="0.2">
      <c r="A135" s="92"/>
      <c r="B135" s="88"/>
      <c r="C135" s="103"/>
      <c r="D135" s="90"/>
      <c r="E135" s="88"/>
      <c r="F135" s="86"/>
      <c r="G135" s="105"/>
      <c r="H135" s="97"/>
      <c r="I135" s="99"/>
      <c r="J135" s="101"/>
      <c r="K135" s="64"/>
      <c r="L135" s="64"/>
      <c r="M135" s="64"/>
      <c r="N135" s="64"/>
    </row>
    <row r="136" spans="1:14" s="4" customFormat="1" ht="14.45" customHeight="1" x14ac:dyDescent="0.2">
      <c r="A136" s="91" t="s">
        <v>358</v>
      </c>
      <c r="B136" s="87" t="s">
        <v>7</v>
      </c>
      <c r="C136" s="102" t="s">
        <v>165</v>
      </c>
      <c r="D136" s="89" t="s">
        <v>166</v>
      </c>
      <c r="E136" s="87" t="s">
        <v>80</v>
      </c>
      <c r="F136" s="85">
        <v>13.44</v>
      </c>
      <c r="G136" s="104">
        <v>44.07</v>
      </c>
      <c r="H136" s="96">
        <f>ROUND(F136*G136,2)</f>
        <v>592.29999999999995</v>
      </c>
      <c r="I136" s="98" t="s">
        <v>423</v>
      </c>
      <c r="J136" s="100"/>
      <c r="K136" s="64"/>
      <c r="L136" s="64"/>
      <c r="M136" s="64"/>
      <c r="N136" s="64"/>
    </row>
    <row r="137" spans="1:14" s="4" customFormat="1" ht="14.45" customHeight="1" x14ac:dyDescent="0.2">
      <c r="A137" s="92"/>
      <c r="B137" s="88"/>
      <c r="C137" s="103"/>
      <c r="D137" s="90"/>
      <c r="E137" s="88"/>
      <c r="F137" s="86"/>
      <c r="G137" s="105"/>
      <c r="H137" s="97"/>
      <c r="I137" s="99"/>
      <c r="J137" s="101"/>
      <c r="K137" s="64"/>
      <c r="L137" s="64"/>
      <c r="M137" s="64"/>
      <c r="N137" s="64"/>
    </row>
    <row r="138" spans="1:14" s="4" customFormat="1" ht="14.45" customHeight="1" x14ac:dyDescent="0.2">
      <c r="A138" s="91" t="s">
        <v>359</v>
      </c>
      <c r="B138" s="87" t="s">
        <v>7</v>
      </c>
      <c r="C138" s="102" t="s">
        <v>156</v>
      </c>
      <c r="D138" s="89" t="s">
        <v>157</v>
      </c>
      <c r="E138" s="87" t="s">
        <v>83</v>
      </c>
      <c r="F138" s="85">
        <v>4</v>
      </c>
      <c r="G138" s="104">
        <v>350.76</v>
      </c>
      <c r="H138" s="96">
        <f>ROUND(F138*G138,2)</f>
        <v>1403.04</v>
      </c>
      <c r="I138" s="98" t="s">
        <v>422</v>
      </c>
      <c r="J138" s="100"/>
      <c r="K138" s="64"/>
      <c r="L138" s="64"/>
      <c r="M138" s="64"/>
      <c r="N138" s="64"/>
    </row>
    <row r="139" spans="1:14" s="4" customFormat="1" ht="14.45" customHeight="1" x14ac:dyDescent="0.2">
      <c r="A139" s="92"/>
      <c r="B139" s="88"/>
      <c r="C139" s="103"/>
      <c r="D139" s="90"/>
      <c r="E139" s="88"/>
      <c r="F139" s="86"/>
      <c r="G139" s="105"/>
      <c r="H139" s="97"/>
      <c r="I139" s="99"/>
      <c r="J139" s="101"/>
      <c r="K139" s="64"/>
      <c r="L139" s="64"/>
      <c r="M139" s="64"/>
      <c r="N139" s="64"/>
    </row>
    <row r="140" spans="1:14" s="4" customFormat="1" ht="15" customHeight="1" x14ac:dyDescent="0.2">
      <c r="A140" s="91" t="s">
        <v>360</v>
      </c>
      <c r="B140" s="87" t="s">
        <v>7</v>
      </c>
      <c r="C140" s="87" t="s">
        <v>152</v>
      </c>
      <c r="D140" s="89" t="s">
        <v>153</v>
      </c>
      <c r="E140" s="87" t="s">
        <v>80</v>
      </c>
      <c r="F140" s="85">
        <v>3.84</v>
      </c>
      <c r="G140" s="104">
        <v>838.71</v>
      </c>
      <c r="H140" s="96">
        <f>ROUND(F140*G140,2)</f>
        <v>3220.65</v>
      </c>
      <c r="I140" s="98" t="s">
        <v>426</v>
      </c>
      <c r="J140" s="108"/>
      <c r="K140" s="64"/>
      <c r="L140" s="64"/>
      <c r="M140" s="64"/>
      <c r="N140" s="64"/>
    </row>
    <row r="141" spans="1:14" s="4" customFormat="1" ht="15" customHeight="1" x14ac:dyDescent="0.2">
      <c r="A141" s="92"/>
      <c r="B141" s="88"/>
      <c r="C141" s="88"/>
      <c r="D141" s="90"/>
      <c r="E141" s="88"/>
      <c r="F141" s="86"/>
      <c r="G141" s="105"/>
      <c r="H141" s="97"/>
      <c r="I141" s="99"/>
      <c r="J141" s="109"/>
      <c r="K141" s="64"/>
      <c r="L141" s="64"/>
      <c r="M141" s="64"/>
      <c r="N141" s="64"/>
    </row>
    <row r="142" spans="1:14" s="4" customFormat="1" ht="15" customHeight="1" x14ac:dyDescent="0.2">
      <c r="A142" s="91" t="s">
        <v>361</v>
      </c>
      <c r="B142" s="87" t="s">
        <v>7</v>
      </c>
      <c r="C142" s="102" t="s">
        <v>154</v>
      </c>
      <c r="D142" s="89" t="s">
        <v>155</v>
      </c>
      <c r="E142" s="87" t="s">
        <v>80</v>
      </c>
      <c r="F142" s="85">
        <v>7.98</v>
      </c>
      <c r="G142" s="104">
        <v>1131.3599999999999</v>
      </c>
      <c r="H142" s="96">
        <f>ROUND(F142*G142,2)</f>
        <v>9028.25</v>
      </c>
      <c r="I142" s="98" t="s">
        <v>424</v>
      </c>
      <c r="J142" s="100"/>
      <c r="K142" s="64"/>
      <c r="L142" s="64"/>
      <c r="M142" s="64"/>
      <c r="N142" s="64"/>
    </row>
    <row r="143" spans="1:14" s="4" customFormat="1" ht="15" customHeight="1" x14ac:dyDescent="0.2">
      <c r="A143" s="92"/>
      <c r="B143" s="88"/>
      <c r="C143" s="103"/>
      <c r="D143" s="90"/>
      <c r="E143" s="88"/>
      <c r="F143" s="86"/>
      <c r="G143" s="105"/>
      <c r="H143" s="97"/>
      <c r="I143" s="99"/>
      <c r="J143" s="101"/>
      <c r="K143" s="64"/>
      <c r="L143" s="64"/>
      <c r="M143" s="64"/>
      <c r="N143" s="64"/>
    </row>
    <row r="144" spans="1:14" s="4" customFormat="1" ht="15" customHeight="1" x14ac:dyDescent="0.2">
      <c r="A144" s="91" t="s">
        <v>363</v>
      </c>
      <c r="B144" s="87" t="s">
        <v>7</v>
      </c>
      <c r="C144" s="102" t="s">
        <v>51</v>
      </c>
      <c r="D144" s="89" t="s">
        <v>52</v>
      </c>
      <c r="E144" s="87" t="s">
        <v>80</v>
      </c>
      <c r="F144" s="85">
        <v>7.98</v>
      </c>
      <c r="G144" s="104">
        <v>216.01</v>
      </c>
      <c r="H144" s="96">
        <f>ROUND(F144*G144,2)</f>
        <v>1723.76</v>
      </c>
      <c r="I144" s="98" t="s">
        <v>424</v>
      </c>
      <c r="J144" s="100"/>
      <c r="K144" s="64"/>
      <c r="L144" s="64"/>
      <c r="M144" s="64"/>
      <c r="N144" s="64"/>
    </row>
    <row r="145" spans="1:14" s="4" customFormat="1" ht="15" customHeight="1" x14ac:dyDescent="0.2">
      <c r="A145" s="92"/>
      <c r="B145" s="88"/>
      <c r="C145" s="103"/>
      <c r="D145" s="90"/>
      <c r="E145" s="88"/>
      <c r="F145" s="86"/>
      <c r="G145" s="105"/>
      <c r="H145" s="97"/>
      <c r="I145" s="99"/>
      <c r="J145" s="101"/>
      <c r="K145" s="64"/>
      <c r="L145" s="64"/>
      <c r="M145" s="64"/>
      <c r="N145" s="64"/>
    </row>
    <row r="146" spans="1:14" s="4" customFormat="1" ht="15" customHeight="1" x14ac:dyDescent="0.2">
      <c r="A146" s="91" t="s">
        <v>364</v>
      </c>
      <c r="B146" s="87" t="s">
        <v>7</v>
      </c>
      <c r="C146" s="102" t="s">
        <v>43</v>
      </c>
      <c r="D146" s="89" t="s">
        <v>44</v>
      </c>
      <c r="E146" s="87" t="s">
        <v>80</v>
      </c>
      <c r="F146" s="85">
        <v>24.68</v>
      </c>
      <c r="G146" s="104">
        <v>43.67</v>
      </c>
      <c r="H146" s="96">
        <f>ROUND(F146*G146,2)</f>
        <v>1077.78</v>
      </c>
      <c r="I146" s="98" t="s">
        <v>490</v>
      </c>
      <c r="J146" s="100"/>
      <c r="K146" s="64"/>
      <c r="L146" s="64"/>
      <c r="M146" s="64"/>
      <c r="N146" s="64"/>
    </row>
    <row r="147" spans="1:14" s="4" customFormat="1" ht="15" customHeight="1" x14ac:dyDescent="0.2">
      <c r="A147" s="92"/>
      <c r="B147" s="88"/>
      <c r="C147" s="103"/>
      <c r="D147" s="90"/>
      <c r="E147" s="88"/>
      <c r="F147" s="86"/>
      <c r="G147" s="105"/>
      <c r="H147" s="97"/>
      <c r="I147" s="99"/>
      <c r="J147" s="101"/>
      <c r="K147" s="64"/>
      <c r="L147" s="64"/>
      <c r="M147" s="64"/>
      <c r="N147" s="64"/>
    </row>
    <row r="148" spans="1:14" s="4" customFormat="1" ht="19.899999999999999" customHeight="1" x14ac:dyDescent="0.2">
      <c r="A148" s="91" t="s">
        <v>365</v>
      </c>
      <c r="B148" s="87" t="s">
        <v>7</v>
      </c>
      <c r="C148" s="102" t="s">
        <v>139</v>
      </c>
      <c r="D148" s="89" t="s">
        <v>140</v>
      </c>
      <c r="E148" s="87" t="s">
        <v>81</v>
      </c>
      <c r="F148" s="85">
        <v>7</v>
      </c>
      <c r="G148" s="104">
        <v>157.16999999999999</v>
      </c>
      <c r="H148" s="96">
        <f>ROUND(F148*G148,2)</f>
        <v>1100.19</v>
      </c>
      <c r="I148" s="98" t="s">
        <v>441</v>
      </c>
      <c r="J148" s="100"/>
      <c r="K148" s="64"/>
      <c r="L148" s="64"/>
      <c r="M148" s="64"/>
      <c r="N148" s="64"/>
    </row>
    <row r="149" spans="1:14" s="4" customFormat="1" ht="19.899999999999999" customHeight="1" x14ac:dyDescent="0.2">
      <c r="A149" s="92"/>
      <c r="B149" s="88"/>
      <c r="C149" s="103"/>
      <c r="D149" s="90"/>
      <c r="E149" s="88"/>
      <c r="F149" s="86"/>
      <c r="G149" s="105"/>
      <c r="H149" s="97"/>
      <c r="I149" s="99"/>
      <c r="J149" s="101"/>
      <c r="K149" s="64"/>
      <c r="L149" s="64"/>
      <c r="M149" s="64"/>
      <c r="N149" s="64"/>
    </row>
    <row r="150" spans="1:14" s="4" customFormat="1" ht="14.45" customHeight="1" x14ac:dyDescent="0.2">
      <c r="A150" s="91" t="s">
        <v>366</v>
      </c>
      <c r="B150" s="87" t="s">
        <v>7</v>
      </c>
      <c r="C150" s="102" t="s">
        <v>151</v>
      </c>
      <c r="D150" s="89" t="s">
        <v>496</v>
      </c>
      <c r="E150" s="87" t="s">
        <v>80</v>
      </c>
      <c r="F150" s="85">
        <v>0.36</v>
      </c>
      <c r="G150" s="104">
        <v>737.44</v>
      </c>
      <c r="H150" s="96">
        <f>ROUND(F150*G150,2)</f>
        <v>265.48</v>
      </c>
      <c r="I150" s="98" t="s">
        <v>425</v>
      </c>
      <c r="J150" s="100" t="s">
        <v>444</v>
      </c>
      <c r="K150" s="64"/>
      <c r="L150" s="64"/>
      <c r="M150" s="64"/>
      <c r="N150" s="64"/>
    </row>
    <row r="151" spans="1:14" s="4" customFormat="1" ht="14.45" customHeight="1" x14ac:dyDescent="0.2">
      <c r="A151" s="92"/>
      <c r="B151" s="88"/>
      <c r="C151" s="103"/>
      <c r="D151" s="90"/>
      <c r="E151" s="88"/>
      <c r="F151" s="86"/>
      <c r="G151" s="105"/>
      <c r="H151" s="97"/>
      <c r="I151" s="99"/>
      <c r="J151" s="101"/>
      <c r="K151" s="64"/>
      <c r="L151" s="64"/>
      <c r="M151" s="64"/>
      <c r="N151" s="64"/>
    </row>
    <row r="152" spans="1:14" s="4" customFormat="1" ht="15" x14ac:dyDescent="0.2">
      <c r="A152" s="17"/>
      <c r="B152" s="5"/>
      <c r="C152" s="36"/>
      <c r="D152" s="23"/>
      <c r="E152" s="22"/>
      <c r="F152" s="22"/>
      <c r="G152" s="28" t="s">
        <v>236</v>
      </c>
      <c r="H152" s="30">
        <f>SUM(H150,H148,H146,H144,H142,H140,H138,H136,H134)</f>
        <v>20778.690000000002</v>
      </c>
      <c r="I152" s="73"/>
      <c r="J152" s="52"/>
      <c r="K152" s="64"/>
      <c r="L152" s="64"/>
      <c r="M152" s="64"/>
      <c r="N152" s="64"/>
    </row>
    <row r="153" spans="1:14" s="4" customFormat="1" ht="15" x14ac:dyDescent="0.2">
      <c r="A153" s="38"/>
      <c r="B153" s="45"/>
      <c r="C153" s="69"/>
      <c r="D153" s="46" t="s">
        <v>370</v>
      </c>
      <c r="E153" s="45"/>
      <c r="F153" s="45"/>
      <c r="G153" s="45"/>
      <c r="H153" s="33"/>
      <c r="I153" s="72"/>
      <c r="J153" s="52"/>
      <c r="K153" s="64"/>
      <c r="L153" s="64"/>
      <c r="M153" s="64"/>
      <c r="N153" s="64"/>
    </row>
    <row r="154" spans="1:14" s="4" customFormat="1" ht="14.45" customHeight="1" x14ac:dyDescent="0.2">
      <c r="A154" s="91" t="s">
        <v>367</v>
      </c>
      <c r="B154" s="87" t="s">
        <v>7</v>
      </c>
      <c r="C154" s="102" t="s">
        <v>180</v>
      </c>
      <c r="D154" s="89" t="s">
        <v>181</v>
      </c>
      <c r="E154" s="87" t="s">
        <v>78</v>
      </c>
      <c r="F154" s="85">
        <v>1</v>
      </c>
      <c r="G154" s="104">
        <v>297.8</v>
      </c>
      <c r="H154" s="96">
        <f>ROUND(F154*G154,2)</f>
        <v>297.8</v>
      </c>
      <c r="I154" s="98" t="s">
        <v>339</v>
      </c>
      <c r="J154" s="100"/>
      <c r="K154" s="64"/>
      <c r="L154" s="64"/>
      <c r="M154" s="64"/>
      <c r="N154" s="64"/>
    </row>
    <row r="155" spans="1:14" s="4" customFormat="1" ht="14.45" customHeight="1" x14ac:dyDescent="0.2">
      <c r="A155" s="92"/>
      <c r="B155" s="88"/>
      <c r="C155" s="103"/>
      <c r="D155" s="90"/>
      <c r="E155" s="88"/>
      <c r="F155" s="86"/>
      <c r="G155" s="105"/>
      <c r="H155" s="97"/>
      <c r="I155" s="99"/>
      <c r="J155" s="101"/>
      <c r="K155" s="64"/>
      <c r="L155" s="64"/>
      <c r="M155" s="64"/>
      <c r="N155" s="64"/>
    </row>
    <row r="156" spans="1:14" s="4" customFormat="1" ht="14.45" customHeight="1" x14ac:dyDescent="0.2">
      <c r="A156" s="91" t="s">
        <v>368</v>
      </c>
      <c r="B156" s="87" t="s">
        <v>7</v>
      </c>
      <c r="C156" s="102" t="s">
        <v>194</v>
      </c>
      <c r="D156" s="89" t="s">
        <v>195</v>
      </c>
      <c r="E156" s="87" t="s">
        <v>78</v>
      </c>
      <c r="F156" s="85">
        <v>1</v>
      </c>
      <c r="G156" s="104">
        <v>54.71</v>
      </c>
      <c r="H156" s="96">
        <f>ROUND(F156*G156,2)</f>
        <v>54.71</v>
      </c>
      <c r="I156" s="98" t="s">
        <v>339</v>
      </c>
      <c r="J156" s="100"/>
      <c r="K156" s="64"/>
      <c r="L156" s="64"/>
      <c r="M156" s="64"/>
      <c r="N156" s="64"/>
    </row>
    <row r="157" spans="1:14" s="4" customFormat="1" ht="14.45" customHeight="1" x14ac:dyDescent="0.2">
      <c r="A157" s="92"/>
      <c r="B157" s="88"/>
      <c r="C157" s="103"/>
      <c r="D157" s="90"/>
      <c r="E157" s="88"/>
      <c r="F157" s="86"/>
      <c r="G157" s="105"/>
      <c r="H157" s="97"/>
      <c r="I157" s="99"/>
      <c r="J157" s="101"/>
      <c r="K157" s="64"/>
      <c r="L157" s="64"/>
      <c r="M157" s="64"/>
      <c r="N157" s="64"/>
    </row>
    <row r="158" spans="1:14" s="4" customFormat="1" ht="14.45" customHeight="1" x14ac:dyDescent="0.2">
      <c r="A158" s="91" t="s">
        <v>369</v>
      </c>
      <c r="B158" s="87" t="s">
        <v>7</v>
      </c>
      <c r="C158" s="102" t="s">
        <v>182</v>
      </c>
      <c r="D158" s="89" t="s">
        <v>183</v>
      </c>
      <c r="E158" s="87" t="s">
        <v>78</v>
      </c>
      <c r="F158" s="85">
        <v>1</v>
      </c>
      <c r="G158" s="104">
        <v>711.09</v>
      </c>
      <c r="H158" s="96">
        <f>ROUND(F158*G158,2)</f>
        <v>711.09</v>
      </c>
      <c r="I158" s="98" t="s">
        <v>339</v>
      </c>
      <c r="J158" s="100"/>
      <c r="K158" s="64"/>
      <c r="L158" s="64"/>
      <c r="M158" s="64"/>
      <c r="N158" s="64"/>
    </row>
    <row r="159" spans="1:14" s="4" customFormat="1" ht="14.45" customHeight="1" x14ac:dyDescent="0.2">
      <c r="A159" s="92"/>
      <c r="B159" s="88"/>
      <c r="C159" s="103"/>
      <c r="D159" s="90"/>
      <c r="E159" s="88"/>
      <c r="F159" s="86"/>
      <c r="G159" s="105"/>
      <c r="H159" s="97"/>
      <c r="I159" s="99"/>
      <c r="J159" s="101"/>
      <c r="K159" s="64"/>
      <c r="L159" s="64"/>
      <c r="M159" s="64"/>
      <c r="N159" s="64"/>
    </row>
    <row r="160" spans="1:14" s="4" customFormat="1" ht="14.45" customHeight="1" x14ac:dyDescent="0.2">
      <c r="A160" s="91" t="s">
        <v>371</v>
      </c>
      <c r="B160" s="87" t="s">
        <v>7</v>
      </c>
      <c r="C160" s="102" t="s">
        <v>188</v>
      </c>
      <c r="D160" s="89" t="s">
        <v>189</v>
      </c>
      <c r="E160" s="87" t="s">
        <v>78</v>
      </c>
      <c r="F160" s="85">
        <v>1</v>
      </c>
      <c r="G160" s="104">
        <v>159.03</v>
      </c>
      <c r="H160" s="96">
        <f>ROUND(F160*G160,2)</f>
        <v>159.03</v>
      </c>
      <c r="I160" s="98" t="s">
        <v>339</v>
      </c>
      <c r="J160" s="100"/>
      <c r="K160" s="64"/>
      <c r="L160" s="64"/>
      <c r="M160" s="64"/>
      <c r="N160" s="64"/>
    </row>
    <row r="161" spans="1:14" s="4" customFormat="1" ht="14.45" customHeight="1" x14ac:dyDescent="0.2">
      <c r="A161" s="92"/>
      <c r="B161" s="88"/>
      <c r="C161" s="103"/>
      <c r="D161" s="90"/>
      <c r="E161" s="88"/>
      <c r="F161" s="86"/>
      <c r="G161" s="105"/>
      <c r="H161" s="97"/>
      <c r="I161" s="99"/>
      <c r="J161" s="101"/>
      <c r="K161" s="64"/>
      <c r="L161" s="64"/>
      <c r="M161" s="64"/>
      <c r="N161" s="64"/>
    </row>
    <row r="162" spans="1:14" s="4" customFormat="1" ht="14.45" customHeight="1" x14ac:dyDescent="0.2">
      <c r="A162" s="91" t="s">
        <v>372</v>
      </c>
      <c r="B162" s="87" t="s">
        <v>7</v>
      </c>
      <c r="C162" s="102" t="s">
        <v>190</v>
      </c>
      <c r="D162" s="89" t="s">
        <v>191</v>
      </c>
      <c r="E162" s="87" t="s">
        <v>78</v>
      </c>
      <c r="F162" s="85">
        <v>1</v>
      </c>
      <c r="G162" s="104">
        <v>26.65</v>
      </c>
      <c r="H162" s="96">
        <f>ROUND(F162*G162,2)</f>
        <v>26.65</v>
      </c>
      <c r="I162" s="98" t="s">
        <v>339</v>
      </c>
      <c r="J162" s="100"/>
      <c r="K162" s="64"/>
      <c r="L162" s="64"/>
      <c r="M162" s="64"/>
      <c r="N162" s="64"/>
    </row>
    <row r="163" spans="1:14" s="4" customFormat="1" ht="14.45" customHeight="1" x14ac:dyDescent="0.2">
      <c r="A163" s="92"/>
      <c r="B163" s="88"/>
      <c r="C163" s="103"/>
      <c r="D163" s="90"/>
      <c r="E163" s="88"/>
      <c r="F163" s="86"/>
      <c r="G163" s="105"/>
      <c r="H163" s="97"/>
      <c r="I163" s="99"/>
      <c r="J163" s="101"/>
      <c r="K163" s="64"/>
      <c r="L163" s="64"/>
      <c r="M163" s="64"/>
      <c r="N163" s="64"/>
    </row>
    <row r="164" spans="1:14" s="4" customFormat="1" ht="14.45" customHeight="1" x14ac:dyDescent="0.2">
      <c r="A164" s="91" t="s">
        <v>381</v>
      </c>
      <c r="B164" s="87" t="s">
        <v>7</v>
      </c>
      <c r="C164" s="102" t="s">
        <v>192</v>
      </c>
      <c r="D164" s="89" t="s">
        <v>193</v>
      </c>
      <c r="E164" s="87" t="s">
        <v>78</v>
      </c>
      <c r="F164" s="85">
        <v>1</v>
      </c>
      <c r="G164" s="104">
        <v>11.86</v>
      </c>
      <c r="H164" s="96">
        <f>ROUND(F164*G164,2)</f>
        <v>11.86</v>
      </c>
      <c r="I164" s="98" t="s">
        <v>339</v>
      </c>
      <c r="J164" s="100"/>
      <c r="K164" s="64"/>
      <c r="L164" s="64"/>
      <c r="M164" s="64"/>
      <c r="N164" s="64"/>
    </row>
    <row r="165" spans="1:14" s="4" customFormat="1" ht="14.45" customHeight="1" x14ac:dyDescent="0.2">
      <c r="A165" s="92"/>
      <c r="B165" s="88"/>
      <c r="C165" s="103"/>
      <c r="D165" s="90"/>
      <c r="E165" s="88"/>
      <c r="F165" s="86"/>
      <c r="G165" s="105"/>
      <c r="H165" s="97"/>
      <c r="I165" s="99"/>
      <c r="J165" s="101"/>
      <c r="K165" s="64"/>
      <c r="L165" s="64"/>
      <c r="M165" s="64"/>
      <c r="N165" s="64"/>
    </row>
    <row r="166" spans="1:14" s="4" customFormat="1" ht="14.45" customHeight="1" x14ac:dyDescent="0.2">
      <c r="A166" s="91" t="s">
        <v>382</v>
      </c>
      <c r="B166" s="87" t="s">
        <v>7</v>
      </c>
      <c r="C166" s="102" t="s">
        <v>186</v>
      </c>
      <c r="D166" s="89" t="s">
        <v>187</v>
      </c>
      <c r="E166" s="87" t="s">
        <v>78</v>
      </c>
      <c r="F166" s="85">
        <v>1</v>
      </c>
      <c r="G166" s="104">
        <v>65.680000000000007</v>
      </c>
      <c r="H166" s="96">
        <f>ROUND(F166*G166,2)</f>
        <v>65.680000000000007</v>
      </c>
      <c r="I166" s="98" t="s">
        <v>339</v>
      </c>
      <c r="J166" s="100"/>
      <c r="K166" s="64"/>
      <c r="L166" s="64"/>
      <c r="M166" s="64"/>
      <c r="N166" s="64"/>
    </row>
    <row r="167" spans="1:14" s="4" customFormat="1" ht="14.45" customHeight="1" x14ac:dyDescent="0.2">
      <c r="A167" s="92"/>
      <c r="B167" s="88"/>
      <c r="C167" s="103"/>
      <c r="D167" s="90"/>
      <c r="E167" s="88"/>
      <c r="F167" s="86"/>
      <c r="G167" s="105"/>
      <c r="H167" s="97"/>
      <c r="I167" s="99"/>
      <c r="J167" s="101"/>
      <c r="K167" s="64"/>
      <c r="L167" s="64"/>
      <c r="M167" s="64"/>
      <c r="N167" s="64"/>
    </row>
    <row r="168" spans="1:14" s="4" customFormat="1" ht="14.45" customHeight="1" x14ac:dyDescent="0.2">
      <c r="A168" s="91" t="s">
        <v>383</v>
      </c>
      <c r="B168" s="87" t="s">
        <v>7</v>
      </c>
      <c r="C168" s="102" t="s">
        <v>184</v>
      </c>
      <c r="D168" s="89" t="s">
        <v>185</v>
      </c>
      <c r="E168" s="87" t="s">
        <v>78</v>
      </c>
      <c r="F168" s="85">
        <v>1</v>
      </c>
      <c r="G168" s="104">
        <v>83.39</v>
      </c>
      <c r="H168" s="96">
        <f>ROUND(F168*G168,2)</f>
        <v>83.39</v>
      </c>
      <c r="I168" s="98" t="s">
        <v>339</v>
      </c>
      <c r="J168" s="100"/>
      <c r="K168" s="64"/>
      <c r="L168" s="64"/>
      <c r="M168" s="64"/>
      <c r="N168" s="64"/>
    </row>
    <row r="169" spans="1:14" s="4" customFormat="1" ht="14.45" customHeight="1" x14ac:dyDescent="0.2">
      <c r="A169" s="92"/>
      <c r="B169" s="88"/>
      <c r="C169" s="103"/>
      <c r="D169" s="90"/>
      <c r="E169" s="88"/>
      <c r="F169" s="86"/>
      <c r="G169" s="105"/>
      <c r="H169" s="97"/>
      <c r="I169" s="99"/>
      <c r="J169" s="101"/>
      <c r="K169" s="64"/>
      <c r="L169" s="64"/>
      <c r="M169" s="64"/>
      <c r="N169" s="64"/>
    </row>
    <row r="170" spans="1:14" s="4" customFormat="1" ht="15" x14ac:dyDescent="0.2">
      <c r="A170" s="17"/>
      <c r="B170" s="5"/>
      <c r="C170" s="36"/>
      <c r="D170" s="23"/>
      <c r="E170" s="22"/>
      <c r="F170" s="22"/>
      <c r="G170" s="28" t="s">
        <v>236</v>
      </c>
      <c r="H170" s="30">
        <f>SUM(H168,H166,H164,H162,H160,H158,H156,H154)</f>
        <v>1410.21</v>
      </c>
      <c r="I170" s="73"/>
      <c r="J170" s="52"/>
      <c r="K170" s="64"/>
      <c r="L170" s="64"/>
      <c r="M170" s="64"/>
      <c r="N170" s="64"/>
    </row>
    <row r="171" spans="1:14" s="4" customFormat="1" ht="15" x14ac:dyDescent="0.2">
      <c r="A171" s="38"/>
      <c r="B171" s="45"/>
      <c r="C171" s="69"/>
      <c r="D171" s="46" t="s">
        <v>332</v>
      </c>
      <c r="E171" s="45"/>
      <c r="F171" s="45"/>
      <c r="G171" s="45"/>
      <c r="H171" s="33"/>
      <c r="I171" s="72"/>
      <c r="J171" s="52"/>
      <c r="K171" s="66"/>
    </row>
    <row r="172" spans="1:14" s="4" customFormat="1" ht="18.600000000000001" customHeight="1" x14ac:dyDescent="0.2">
      <c r="A172" s="106" t="s">
        <v>384</v>
      </c>
      <c r="B172" s="87" t="s">
        <v>7</v>
      </c>
      <c r="C172" s="102" t="s">
        <v>204</v>
      </c>
      <c r="D172" s="89" t="s">
        <v>205</v>
      </c>
      <c r="E172" s="87" t="s">
        <v>81</v>
      </c>
      <c r="F172" s="85">
        <v>97.94</v>
      </c>
      <c r="G172" s="104">
        <v>71.03</v>
      </c>
      <c r="H172" s="96">
        <f>ROUND(F172*G172,2)</f>
        <v>6956.68</v>
      </c>
      <c r="I172" s="98" t="s">
        <v>455</v>
      </c>
      <c r="J172" s="100"/>
      <c r="K172" s="66"/>
    </row>
    <row r="173" spans="1:14" s="4" customFormat="1" ht="18.600000000000001" customHeight="1" x14ac:dyDescent="0.2">
      <c r="A173" s="107"/>
      <c r="B173" s="88"/>
      <c r="C173" s="103"/>
      <c r="D173" s="90"/>
      <c r="E173" s="88"/>
      <c r="F173" s="86"/>
      <c r="G173" s="105"/>
      <c r="H173" s="97"/>
      <c r="I173" s="99"/>
      <c r="J173" s="101"/>
      <c r="K173" s="66"/>
    </row>
    <row r="174" spans="1:14" s="4" customFormat="1" ht="18.600000000000001" customHeight="1" x14ac:dyDescent="0.2">
      <c r="A174" s="106" t="s">
        <v>385</v>
      </c>
      <c r="B174" s="87" t="s">
        <v>7</v>
      </c>
      <c r="C174" s="102" t="s">
        <v>202</v>
      </c>
      <c r="D174" s="89" t="s">
        <v>203</v>
      </c>
      <c r="E174" s="87" t="s">
        <v>81</v>
      </c>
      <c r="F174" s="85">
        <v>1</v>
      </c>
      <c r="G174" s="104">
        <v>41.07</v>
      </c>
      <c r="H174" s="96">
        <f>ROUND(F174*G174,2)</f>
        <v>41.07</v>
      </c>
      <c r="I174" s="98" t="s">
        <v>341</v>
      </c>
      <c r="J174" s="100"/>
      <c r="K174" s="66"/>
    </row>
    <row r="175" spans="1:14" s="4" customFormat="1" ht="18.600000000000001" customHeight="1" x14ac:dyDescent="0.2">
      <c r="A175" s="107"/>
      <c r="B175" s="88"/>
      <c r="C175" s="103"/>
      <c r="D175" s="90"/>
      <c r="E175" s="88"/>
      <c r="F175" s="86"/>
      <c r="G175" s="105"/>
      <c r="H175" s="97"/>
      <c r="I175" s="99"/>
      <c r="J175" s="101"/>
      <c r="K175" s="66"/>
    </row>
    <row r="176" spans="1:14" s="4" customFormat="1" ht="18.600000000000001" customHeight="1" x14ac:dyDescent="0.2">
      <c r="A176" s="106" t="s">
        <v>386</v>
      </c>
      <c r="B176" s="87" t="s">
        <v>7</v>
      </c>
      <c r="C176" s="102" t="s">
        <v>200</v>
      </c>
      <c r="D176" s="89" t="s">
        <v>201</v>
      </c>
      <c r="E176" s="87" t="s">
        <v>81</v>
      </c>
      <c r="F176" s="85">
        <v>1.6</v>
      </c>
      <c r="G176" s="104">
        <v>33.17</v>
      </c>
      <c r="H176" s="96">
        <f>ROUND(F176*G176,2)</f>
        <v>53.07</v>
      </c>
      <c r="I176" s="98" t="s">
        <v>340</v>
      </c>
      <c r="J176" s="100"/>
      <c r="K176" s="64"/>
      <c r="L176" s="64"/>
      <c r="M176" s="64"/>
    </row>
    <row r="177" spans="1:13" s="4" customFormat="1" ht="18.600000000000001" customHeight="1" x14ac:dyDescent="0.2">
      <c r="A177" s="107"/>
      <c r="B177" s="88"/>
      <c r="C177" s="103"/>
      <c r="D177" s="90"/>
      <c r="E177" s="88"/>
      <c r="F177" s="86"/>
      <c r="G177" s="105"/>
      <c r="H177" s="97"/>
      <c r="I177" s="99"/>
      <c r="J177" s="101"/>
      <c r="K177" s="64"/>
      <c r="L177" s="64"/>
      <c r="M177" s="64"/>
    </row>
    <row r="178" spans="1:13" s="4" customFormat="1" ht="18.600000000000001" customHeight="1" x14ac:dyDescent="0.2">
      <c r="A178" s="106" t="s">
        <v>387</v>
      </c>
      <c r="B178" s="87" t="s">
        <v>7</v>
      </c>
      <c r="C178" s="102" t="s">
        <v>216</v>
      </c>
      <c r="D178" s="89" t="s">
        <v>497</v>
      </c>
      <c r="E178" s="87" t="s">
        <v>78</v>
      </c>
      <c r="F178" s="85">
        <v>1</v>
      </c>
      <c r="G178" s="104">
        <v>81.33</v>
      </c>
      <c r="H178" s="96">
        <f>ROUND(F178*G178,2)</f>
        <v>81.33</v>
      </c>
      <c r="I178" s="98" t="s">
        <v>339</v>
      </c>
      <c r="J178" s="100" t="s">
        <v>333</v>
      </c>
      <c r="K178" s="64"/>
      <c r="L178" s="64"/>
      <c r="M178" s="64"/>
    </row>
    <row r="179" spans="1:13" s="4" customFormat="1" ht="18.600000000000001" customHeight="1" x14ac:dyDescent="0.2">
      <c r="A179" s="107"/>
      <c r="B179" s="88"/>
      <c r="C179" s="103"/>
      <c r="D179" s="90"/>
      <c r="E179" s="88"/>
      <c r="F179" s="86"/>
      <c r="G179" s="105"/>
      <c r="H179" s="97"/>
      <c r="I179" s="99"/>
      <c r="J179" s="101"/>
      <c r="K179" s="64"/>
      <c r="L179" s="64"/>
      <c r="M179" s="64"/>
    </row>
    <row r="180" spans="1:13" s="4" customFormat="1" ht="18.600000000000001" customHeight="1" x14ac:dyDescent="0.2">
      <c r="A180" s="106" t="s">
        <v>388</v>
      </c>
      <c r="B180" s="87" t="s">
        <v>7</v>
      </c>
      <c r="C180" s="102" t="s">
        <v>196</v>
      </c>
      <c r="D180" s="89" t="s">
        <v>197</v>
      </c>
      <c r="E180" s="87" t="s">
        <v>81</v>
      </c>
      <c r="F180" s="85">
        <v>8</v>
      </c>
      <c r="G180" s="104">
        <v>28.04</v>
      </c>
      <c r="H180" s="96">
        <f>ROUND(F180*G180,2)</f>
        <v>224.32</v>
      </c>
      <c r="I180" s="98" t="s">
        <v>342</v>
      </c>
      <c r="J180" s="100"/>
      <c r="K180" s="64"/>
      <c r="L180" s="64"/>
      <c r="M180" s="64"/>
    </row>
    <row r="181" spans="1:13" s="4" customFormat="1" ht="18.600000000000001" customHeight="1" x14ac:dyDescent="0.2">
      <c r="A181" s="107"/>
      <c r="B181" s="88"/>
      <c r="C181" s="103"/>
      <c r="D181" s="90"/>
      <c r="E181" s="88"/>
      <c r="F181" s="86"/>
      <c r="G181" s="105"/>
      <c r="H181" s="97"/>
      <c r="I181" s="99"/>
      <c r="J181" s="101"/>
      <c r="K181" s="64"/>
      <c r="L181" s="64"/>
      <c r="M181" s="64"/>
    </row>
    <row r="182" spans="1:13" s="4" customFormat="1" ht="18.600000000000001" customHeight="1" x14ac:dyDescent="0.2">
      <c r="A182" s="106" t="s">
        <v>389</v>
      </c>
      <c r="B182" s="87" t="s">
        <v>7</v>
      </c>
      <c r="C182" s="102" t="s">
        <v>198</v>
      </c>
      <c r="D182" s="89" t="s">
        <v>199</v>
      </c>
      <c r="E182" s="87" t="s">
        <v>81</v>
      </c>
      <c r="F182" s="85">
        <v>8</v>
      </c>
      <c r="G182" s="104">
        <v>47.23</v>
      </c>
      <c r="H182" s="96">
        <f>ROUND(F182*G182,2)</f>
        <v>377.84</v>
      </c>
      <c r="I182" s="98" t="s">
        <v>342</v>
      </c>
      <c r="J182" s="100"/>
      <c r="K182" s="64"/>
      <c r="L182" s="64"/>
      <c r="M182" s="64"/>
    </row>
    <row r="183" spans="1:13" s="4" customFormat="1" ht="18.600000000000001" customHeight="1" x14ac:dyDescent="0.2">
      <c r="A183" s="107"/>
      <c r="B183" s="88"/>
      <c r="C183" s="103"/>
      <c r="D183" s="90"/>
      <c r="E183" s="88"/>
      <c r="F183" s="86"/>
      <c r="G183" s="105"/>
      <c r="H183" s="97"/>
      <c r="I183" s="99"/>
      <c r="J183" s="101"/>
      <c r="K183" s="64"/>
      <c r="L183" s="64"/>
      <c r="M183" s="64"/>
    </row>
    <row r="184" spans="1:13" s="4" customFormat="1" ht="18.600000000000001" customHeight="1" x14ac:dyDescent="0.2">
      <c r="A184" s="106" t="s">
        <v>390</v>
      </c>
      <c r="B184" s="87" t="s">
        <v>7</v>
      </c>
      <c r="C184" s="102" t="s">
        <v>210</v>
      </c>
      <c r="D184" s="89" t="s">
        <v>211</v>
      </c>
      <c r="E184" s="87" t="s">
        <v>78</v>
      </c>
      <c r="F184" s="85">
        <v>1</v>
      </c>
      <c r="G184" s="104">
        <v>393.91</v>
      </c>
      <c r="H184" s="96">
        <f>ROUND(F184*G184,2)</f>
        <v>393.91</v>
      </c>
      <c r="I184" s="98" t="s">
        <v>339</v>
      </c>
      <c r="J184" s="100"/>
      <c r="K184" s="64"/>
      <c r="L184" s="64"/>
      <c r="M184" s="64"/>
    </row>
    <row r="185" spans="1:13" s="4" customFormat="1" ht="18.600000000000001" customHeight="1" x14ac:dyDescent="0.2">
      <c r="A185" s="107"/>
      <c r="B185" s="88"/>
      <c r="C185" s="103"/>
      <c r="D185" s="90"/>
      <c r="E185" s="88"/>
      <c r="F185" s="86"/>
      <c r="G185" s="105"/>
      <c r="H185" s="97"/>
      <c r="I185" s="99"/>
      <c r="J185" s="101"/>
      <c r="K185" s="64"/>
      <c r="L185" s="64"/>
      <c r="M185" s="64"/>
    </row>
    <row r="186" spans="1:13" s="4" customFormat="1" ht="18.600000000000001" customHeight="1" x14ac:dyDescent="0.2">
      <c r="A186" s="106" t="s">
        <v>391</v>
      </c>
      <c r="B186" s="87" t="s">
        <v>7</v>
      </c>
      <c r="C186" s="102" t="s">
        <v>206</v>
      </c>
      <c r="D186" s="89" t="s">
        <v>207</v>
      </c>
      <c r="E186" s="87" t="s">
        <v>78</v>
      </c>
      <c r="F186" s="85">
        <v>1</v>
      </c>
      <c r="G186" s="104">
        <v>110.49</v>
      </c>
      <c r="H186" s="96">
        <f>ROUND(F186*G186,2)</f>
        <v>110.49</v>
      </c>
      <c r="I186" s="98" t="s">
        <v>339</v>
      </c>
      <c r="J186" s="100"/>
      <c r="K186" s="64"/>
      <c r="L186" s="64"/>
      <c r="M186" s="64"/>
    </row>
    <row r="187" spans="1:13" s="4" customFormat="1" ht="18.600000000000001" customHeight="1" x14ac:dyDescent="0.2">
      <c r="A187" s="107"/>
      <c r="B187" s="88"/>
      <c r="C187" s="103"/>
      <c r="D187" s="90"/>
      <c r="E187" s="88"/>
      <c r="F187" s="86"/>
      <c r="G187" s="105"/>
      <c r="H187" s="97"/>
      <c r="I187" s="99"/>
      <c r="J187" s="101"/>
      <c r="K187" s="64"/>
      <c r="L187" s="64"/>
      <c r="M187" s="64"/>
    </row>
    <row r="188" spans="1:13" s="4" customFormat="1" ht="18.600000000000001" customHeight="1" x14ac:dyDescent="0.2">
      <c r="A188" s="106" t="s">
        <v>392</v>
      </c>
      <c r="B188" s="87" t="s">
        <v>7</v>
      </c>
      <c r="C188" s="102" t="s">
        <v>208</v>
      </c>
      <c r="D188" s="89" t="s">
        <v>209</v>
      </c>
      <c r="E188" s="87" t="s">
        <v>78</v>
      </c>
      <c r="F188" s="85">
        <v>1</v>
      </c>
      <c r="G188" s="104">
        <v>177.95</v>
      </c>
      <c r="H188" s="96">
        <f>ROUND(F188*G188,2)</f>
        <v>177.95</v>
      </c>
      <c r="I188" s="98" t="s">
        <v>339</v>
      </c>
      <c r="J188" s="100"/>
      <c r="K188" s="64"/>
      <c r="L188" s="64"/>
      <c r="M188" s="64"/>
    </row>
    <row r="189" spans="1:13" s="4" customFormat="1" ht="18.600000000000001" customHeight="1" x14ac:dyDescent="0.2">
      <c r="A189" s="107"/>
      <c r="B189" s="88"/>
      <c r="C189" s="103"/>
      <c r="D189" s="90"/>
      <c r="E189" s="88"/>
      <c r="F189" s="86"/>
      <c r="G189" s="105"/>
      <c r="H189" s="97"/>
      <c r="I189" s="99"/>
      <c r="J189" s="101"/>
      <c r="K189" s="64"/>
      <c r="L189" s="64"/>
      <c r="M189" s="64"/>
    </row>
    <row r="190" spans="1:13" s="4" customFormat="1" ht="18.600000000000001" customHeight="1" x14ac:dyDescent="0.2">
      <c r="A190" s="106" t="s">
        <v>393</v>
      </c>
      <c r="B190" s="87" t="s">
        <v>7</v>
      </c>
      <c r="C190" s="102" t="s">
        <v>219</v>
      </c>
      <c r="D190" s="89" t="s">
        <v>220</v>
      </c>
      <c r="E190" s="87" t="s">
        <v>78</v>
      </c>
      <c r="F190" s="85">
        <v>3</v>
      </c>
      <c r="G190" s="104">
        <v>363.81</v>
      </c>
      <c r="H190" s="96">
        <f>ROUND(F190*G190,2)</f>
        <v>1091.43</v>
      </c>
      <c r="I190" s="98" t="s">
        <v>456</v>
      </c>
      <c r="J190" s="100"/>
      <c r="K190" s="64"/>
      <c r="L190" s="64"/>
      <c r="M190" s="64"/>
    </row>
    <row r="191" spans="1:13" s="4" customFormat="1" ht="18.600000000000001" customHeight="1" x14ac:dyDescent="0.2">
      <c r="A191" s="107"/>
      <c r="B191" s="88"/>
      <c r="C191" s="103"/>
      <c r="D191" s="90"/>
      <c r="E191" s="88"/>
      <c r="F191" s="86"/>
      <c r="G191" s="105"/>
      <c r="H191" s="97"/>
      <c r="I191" s="99"/>
      <c r="J191" s="101"/>
      <c r="K191" s="64"/>
      <c r="L191" s="64"/>
      <c r="M191" s="64"/>
    </row>
    <row r="192" spans="1:13" s="4" customFormat="1" ht="18.600000000000001" customHeight="1" x14ac:dyDescent="0.2">
      <c r="A192" s="106" t="s">
        <v>394</v>
      </c>
      <c r="B192" s="87" t="s">
        <v>7</v>
      </c>
      <c r="C192" s="102" t="s">
        <v>217</v>
      </c>
      <c r="D192" s="89" t="s">
        <v>218</v>
      </c>
      <c r="E192" s="87" t="s">
        <v>78</v>
      </c>
      <c r="F192" s="85">
        <v>2</v>
      </c>
      <c r="G192" s="104">
        <v>186.65</v>
      </c>
      <c r="H192" s="96">
        <f>ROUND(F192*G192,2)</f>
        <v>373.3</v>
      </c>
      <c r="I192" s="98" t="s">
        <v>278</v>
      </c>
      <c r="J192" s="100"/>
      <c r="K192" s="64"/>
      <c r="L192" s="64"/>
      <c r="M192" s="64"/>
    </row>
    <row r="193" spans="1:13" s="4" customFormat="1" ht="18.600000000000001" customHeight="1" x14ac:dyDescent="0.2">
      <c r="A193" s="107"/>
      <c r="B193" s="88"/>
      <c r="C193" s="103"/>
      <c r="D193" s="90"/>
      <c r="E193" s="88"/>
      <c r="F193" s="86"/>
      <c r="G193" s="105"/>
      <c r="H193" s="97"/>
      <c r="I193" s="99"/>
      <c r="J193" s="101"/>
      <c r="K193" s="64"/>
      <c r="L193" s="64"/>
      <c r="M193" s="64"/>
    </row>
    <row r="194" spans="1:13" s="4" customFormat="1" ht="18.600000000000001" customHeight="1" x14ac:dyDescent="0.2">
      <c r="A194" s="106" t="s">
        <v>395</v>
      </c>
      <c r="B194" s="87" t="s">
        <v>7</v>
      </c>
      <c r="C194" s="102" t="s">
        <v>212</v>
      </c>
      <c r="D194" s="89" t="s">
        <v>213</v>
      </c>
      <c r="E194" s="87" t="s">
        <v>78</v>
      </c>
      <c r="F194" s="85">
        <v>2</v>
      </c>
      <c r="G194" s="104">
        <v>933.31</v>
      </c>
      <c r="H194" s="96">
        <f>ROUND(F194*G194,2)</f>
        <v>1866.62</v>
      </c>
      <c r="I194" s="98" t="s">
        <v>278</v>
      </c>
      <c r="J194" s="100"/>
      <c r="K194" s="64"/>
      <c r="L194" s="64"/>
      <c r="M194" s="64"/>
    </row>
    <row r="195" spans="1:13" s="4" customFormat="1" ht="18.600000000000001" customHeight="1" x14ac:dyDescent="0.2">
      <c r="A195" s="107"/>
      <c r="B195" s="88"/>
      <c r="C195" s="103"/>
      <c r="D195" s="90"/>
      <c r="E195" s="88"/>
      <c r="F195" s="86"/>
      <c r="G195" s="105"/>
      <c r="H195" s="97"/>
      <c r="I195" s="99"/>
      <c r="J195" s="101"/>
      <c r="K195" s="64"/>
      <c r="L195" s="64"/>
      <c r="M195" s="64"/>
    </row>
    <row r="196" spans="1:13" s="4" customFormat="1" ht="18.600000000000001" customHeight="1" x14ac:dyDescent="0.2">
      <c r="A196" s="106" t="s">
        <v>396</v>
      </c>
      <c r="B196" s="87" t="s">
        <v>7</v>
      </c>
      <c r="C196" s="102" t="s">
        <v>214</v>
      </c>
      <c r="D196" s="89" t="s">
        <v>215</v>
      </c>
      <c r="E196" s="87" t="s">
        <v>78</v>
      </c>
      <c r="F196" s="85">
        <v>2</v>
      </c>
      <c r="G196" s="104">
        <v>100.43</v>
      </c>
      <c r="H196" s="96">
        <f>ROUND(F196*G196,2)</f>
        <v>200.86</v>
      </c>
      <c r="I196" s="98" t="s">
        <v>278</v>
      </c>
      <c r="J196" s="100"/>
      <c r="K196" s="64"/>
      <c r="L196" s="64"/>
      <c r="M196" s="64"/>
    </row>
    <row r="197" spans="1:13" s="4" customFormat="1" ht="18.600000000000001" customHeight="1" x14ac:dyDescent="0.2">
      <c r="A197" s="107"/>
      <c r="B197" s="88"/>
      <c r="C197" s="103"/>
      <c r="D197" s="90"/>
      <c r="E197" s="88"/>
      <c r="F197" s="86"/>
      <c r="G197" s="105"/>
      <c r="H197" s="97"/>
      <c r="I197" s="99"/>
      <c r="J197" s="101"/>
      <c r="K197" s="64"/>
      <c r="L197" s="64"/>
      <c r="M197" s="64"/>
    </row>
    <row r="198" spans="1:13" s="4" customFormat="1" ht="15" x14ac:dyDescent="0.2">
      <c r="A198" s="17"/>
      <c r="B198" s="5"/>
      <c r="C198" s="36"/>
      <c r="D198" s="23"/>
      <c r="E198" s="22"/>
      <c r="F198" s="22"/>
      <c r="G198" s="28" t="s">
        <v>236</v>
      </c>
      <c r="H198" s="30">
        <f>SUM(H196,H194,H192,H190,H188,H186,H184,H182,H180,H178,H176,H174,H172)</f>
        <v>11948.869999999999</v>
      </c>
      <c r="I198" s="73"/>
      <c r="J198" s="52"/>
      <c r="K198" s="64"/>
      <c r="L198" s="64"/>
      <c r="M198" s="64"/>
    </row>
    <row r="199" spans="1:13" s="4" customFormat="1" ht="15" x14ac:dyDescent="0.2">
      <c r="A199" s="38"/>
      <c r="B199" s="45"/>
      <c r="C199" s="69"/>
      <c r="D199" s="46" t="s">
        <v>379</v>
      </c>
      <c r="E199" s="45"/>
      <c r="F199" s="45"/>
      <c r="G199" s="45"/>
      <c r="H199" s="33"/>
      <c r="I199" s="72"/>
      <c r="J199" s="52"/>
      <c r="K199" s="66"/>
    </row>
    <row r="200" spans="1:13" s="4" customFormat="1" ht="15" customHeight="1" x14ac:dyDescent="0.2">
      <c r="A200" s="106" t="s">
        <v>397</v>
      </c>
      <c r="B200" s="87" t="s">
        <v>7</v>
      </c>
      <c r="C200" s="102" t="s">
        <v>36</v>
      </c>
      <c r="D200" s="89" t="s">
        <v>37</v>
      </c>
      <c r="E200" s="87" t="s">
        <v>83</v>
      </c>
      <c r="F200" s="85">
        <v>4</v>
      </c>
      <c r="G200" s="104">
        <v>23.25</v>
      </c>
      <c r="H200" s="96">
        <f>ROUND(F200*G200,2)</f>
        <v>93</v>
      </c>
      <c r="I200" s="98" t="s">
        <v>422</v>
      </c>
      <c r="J200" s="100"/>
      <c r="K200" s="66"/>
    </row>
    <row r="201" spans="1:13" s="4" customFormat="1" ht="15" customHeight="1" x14ac:dyDescent="0.2">
      <c r="A201" s="107"/>
      <c r="B201" s="88"/>
      <c r="C201" s="103"/>
      <c r="D201" s="90"/>
      <c r="E201" s="88"/>
      <c r="F201" s="86"/>
      <c r="G201" s="105"/>
      <c r="H201" s="97"/>
      <c r="I201" s="99"/>
      <c r="J201" s="101"/>
      <c r="K201" s="66"/>
    </row>
    <row r="202" spans="1:13" s="4" customFormat="1" ht="15" customHeight="1" x14ac:dyDescent="0.2">
      <c r="A202" s="106" t="s">
        <v>398</v>
      </c>
      <c r="B202" s="87" t="s">
        <v>7</v>
      </c>
      <c r="C202" s="102" t="s">
        <v>71</v>
      </c>
      <c r="D202" s="89" t="s">
        <v>72</v>
      </c>
      <c r="E202" s="87" t="s">
        <v>78</v>
      </c>
      <c r="F202" s="85">
        <v>6</v>
      </c>
      <c r="G202" s="104">
        <v>17.010000000000002</v>
      </c>
      <c r="H202" s="96">
        <f>ROUND(F202*G202,2)</f>
        <v>102.06</v>
      </c>
      <c r="I202" s="98" t="s">
        <v>457</v>
      </c>
      <c r="J202" s="100"/>
      <c r="K202" s="66"/>
    </row>
    <row r="203" spans="1:13" s="4" customFormat="1" ht="15" customHeight="1" x14ac:dyDescent="0.2">
      <c r="A203" s="107"/>
      <c r="B203" s="88"/>
      <c r="C203" s="103"/>
      <c r="D203" s="90"/>
      <c r="E203" s="88"/>
      <c r="F203" s="86"/>
      <c r="G203" s="105"/>
      <c r="H203" s="97"/>
      <c r="I203" s="99"/>
      <c r="J203" s="101"/>
      <c r="K203" s="66"/>
    </row>
    <row r="204" spans="1:13" s="4" customFormat="1" ht="15" customHeight="1" x14ac:dyDescent="0.2">
      <c r="A204" s="106" t="s">
        <v>399</v>
      </c>
      <c r="B204" s="87" t="s">
        <v>7</v>
      </c>
      <c r="C204" s="102" t="s">
        <v>32</v>
      </c>
      <c r="D204" s="89" t="s">
        <v>33</v>
      </c>
      <c r="E204" s="87" t="s">
        <v>78</v>
      </c>
      <c r="F204" s="85">
        <v>13</v>
      </c>
      <c r="G204" s="104">
        <v>14.06</v>
      </c>
      <c r="H204" s="96">
        <f>ROUND(F204*G204,2)</f>
        <v>182.78</v>
      </c>
      <c r="I204" s="98" t="s">
        <v>458</v>
      </c>
      <c r="J204" s="100"/>
      <c r="K204" s="66"/>
    </row>
    <row r="205" spans="1:13" s="4" customFormat="1" ht="15" customHeight="1" x14ac:dyDescent="0.2">
      <c r="A205" s="107"/>
      <c r="B205" s="88"/>
      <c r="C205" s="103"/>
      <c r="D205" s="90"/>
      <c r="E205" s="88"/>
      <c r="F205" s="86"/>
      <c r="G205" s="105"/>
      <c r="H205" s="97"/>
      <c r="I205" s="99"/>
      <c r="J205" s="101"/>
      <c r="K205" s="66"/>
    </row>
    <row r="206" spans="1:13" s="4" customFormat="1" ht="18.600000000000001" customHeight="1" x14ac:dyDescent="0.2">
      <c r="A206" s="106" t="s">
        <v>400</v>
      </c>
      <c r="B206" s="87" t="s">
        <v>7</v>
      </c>
      <c r="C206" s="102" t="s">
        <v>170</v>
      </c>
      <c r="D206" s="89" t="s">
        <v>171</v>
      </c>
      <c r="E206" s="87" t="s">
        <v>81</v>
      </c>
      <c r="F206" s="85">
        <v>97.04</v>
      </c>
      <c r="G206" s="104">
        <v>15.66</v>
      </c>
      <c r="H206" s="96">
        <f>ROUND(F206*G206,2)</f>
        <v>1519.65</v>
      </c>
      <c r="I206" s="98" t="s">
        <v>459</v>
      </c>
      <c r="J206" s="100"/>
      <c r="K206" s="66"/>
    </row>
    <row r="207" spans="1:13" s="4" customFormat="1" ht="18.600000000000001" customHeight="1" x14ac:dyDescent="0.2">
      <c r="A207" s="107"/>
      <c r="B207" s="88"/>
      <c r="C207" s="103"/>
      <c r="D207" s="90"/>
      <c r="E207" s="88"/>
      <c r="F207" s="86"/>
      <c r="G207" s="105"/>
      <c r="H207" s="97"/>
      <c r="I207" s="99"/>
      <c r="J207" s="101"/>
      <c r="K207" s="66"/>
    </row>
    <row r="208" spans="1:13" s="4" customFormat="1" ht="18.600000000000001" customHeight="1" x14ac:dyDescent="0.2">
      <c r="A208" s="106" t="s">
        <v>401</v>
      </c>
      <c r="B208" s="87" t="s">
        <v>7</v>
      </c>
      <c r="C208" s="102" t="s">
        <v>30</v>
      </c>
      <c r="D208" s="89" t="s">
        <v>31</v>
      </c>
      <c r="E208" s="87" t="s">
        <v>81</v>
      </c>
      <c r="F208" s="85">
        <v>171.06</v>
      </c>
      <c r="G208" s="104">
        <v>3.93</v>
      </c>
      <c r="H208" s="96">
        <f>ROUND(F208*G208,2)</f>
        <v>672.27</v>
      </c>
      <c r="I208" s="98" t="s">
        <v>460</v>
      </c>
      <c r="J208" s="100"/>
      <c r="K208" s="66"/>
    </row>
    <row r="209" spans="1:11" s="4" customFormat="1" ht="18.600000000000001" customHeight="1" x14ac:dyDescent="0.2">
      <c r="A209" s="107"/>
      <c r="B209" s="88"/>
      <c r="C209" s="103"/>
      <c r="D209" s="90"/>
      <c r="E209" s="88"/>
      <c r="F209" s="86"/>
      <c r="G209" s="105"/>
      <c r="H209" s="97"/>
      <c r="I209" s="99"/>
      <c r="J209" s="101"/>
      <c r="K209" s="66"/>
    </row>
    <row r="210" spans="1:11" s="4" customFormat="1" ht="18.600000000000001" customHeight="1" x14ac:dyDescent="0.2">
      <c r="A210" s="106" t="s">
        <v>402</v>
      </c>
      <c r="B210" s="87" t="s">
        <v>7</v>
      </c>
      <c r="C210" s="102" t="s">
        <v>172</v>
      </c>
      <c r="D210" s="89" t="s">
        <v>173</v>
      </c>
      <c r="E210" s="87" t="s">
        <v>81</v>
      </c>
      <c r="F210" s="85">
        <v>120.06</v>
      </c>
      <c r="G210" s="104">
        <v>12.53</v>
      </c>
      <c r="H210" s="96">
        <f>ROUND(F210*G210,2)</f>
        <v>1504.35</v>
      </c>
      <c r="I210" s="98" t="s">
        <v>461</v>
      </c>
      <c r="J210" s="100"/>
      <c r="K210" s="66"/>
    </row>
    <row r="211" spans="1:11" s="4" customFormat="1" ht="18.600000000000001" customHeight="1" x14ac:dyDescent="0.2">
      <c r="A211" s="107"/>
      <c r="B211" s="88"/>
      <c r="C211" s="103"/>
      <c r="D211" s="90"/>
      <c r="E211" s="88"/>
      <c r="F211" s="86"/>
      <c r="G211" s="105"/>
      <c r="H211" s="97"/>
      <c r="I211" s="99"/>
      <c r="J211" s="101"/>
      <c r="K211" s="66"/>
    </row>
    <row r="212" spans="1:11" s="4" customFormat="1" ht="18.600000000000001" customHeight="1" x14ac:dyDescent="0.2">
      <c r="A212" s="106" t="s">
        <v>403</v>
      </c>
      <c r="B212" s="87" t="s">
        <v>7</v>
      </c>
      <c r="C212" s="102" t="s">
        <v>34</v>
      </c>
      <c r="D212" s="89" t="s">
        <v>35</v>
      </c>
      <c r="E212" s="87" t="s">
        <v>83</v>
      </c>
      <c r="F212" s="85">
        <v>1</v>
      </c>
      <c r="G212" s="104">
        <v>30.08</v>
      </c>
      <c r="H212" s="96">
        <f>ROUND(F212*G212,2)</f>
        <v>30.08</v>
      </c>
      <c r="I212" s="98" t="s">
        <v>463</v>
      </c>
      <c r="J212" s="100"/>
      <c r="K212" s="66"/>
    </row>
    <row r="213" spans="1:11" s="4" customFormat="1" ht="18.600000000000001" customHeight="1" x14ac:dyDescent="0.2">
      <c r="A213" s="107"/>
      <c r="B213" s="88"/>
      <c r="C213" s="103"/>
      <c r="D213" s="90"/>
      <c r="E213" s="88"/>
      <c r="F213" s="86"/>
      <c r="G213" s="105"/>
      <c r="H213" s="97"/>
      <c r="I213" s="99"/>
      <c r="J213" s="101"/>
      <c r="K213" s="66"/>
    </row>
    <row r="214" spans="1:11" s="4" customFormat="1" ht="18.600000000000001" customHeight="1" x14ac:dyDescent="0.2">
      <c r="A214" s="106" t="s">
        <v>404</v>
      </c>
      <c r="B214" s="87" t="s">
        <v>7</v>
      </c>
      <c r="C214" s="102" t="s">
        <v>174</v>
      </c>
      <c r="D214" s="89" t="s">
        <v>175</v>
      </c>
      <c r="E214" s="87" t="s">
        <v>83</v>
      </c>
      <c r="F214" s="85">
        <v>7</v>
      </c>
      <c r="G214" s="104">
        <v>35.21</v>
      </c>
      <c r="H214" s="96">
        <f>ROUND(F214*G214,2)</f>
        <v>246.47</v>
      </c>
      <c r="I214" s="98" t="s">
        <v>464</v>
      </c>
      <c r="J214" s="100"/>
      <c r="K214" s="66"/>
    </row>
    <row r="215" spans="1:11" s="4" customFormat="1" ht="18.600000000000001" customHeight="1" x14ac:dyDescent="0.2">
      <c r="A215" s="107"/>
      <c r="B215" s="88"/>
      <c r="C215" s="103"/>
      <c r="D215" s="90"/>
      <c r="E215" s="88"/>
      <c r="F215" s="86"/>
      <c r="G215" s="105"/>
      <c r="H215" s="97"/>
      <c r="I215" s="99"/>
      <c r="J215" s="101"/>
      <c r="K215" s="66"/>
    </row>
    <row r="216" spans="1:11" s="4" customFormat="1" ht="18.600000000000001" customHeight="1" x14ac:dyDescent="0.2">
      <c r="A216" s="106" t="s">
        <v>405</v>
      </c>
      <c r="B216" s="87" t="s">
        <v>7</v>
      </c>
      <c r="C216" s="102" t="s">
        <v>28</v>
      </c>
      <c r="D216" s="89" t="s">
        <v>29</v>
      </c>
      <c r="E216" s="87" t="s">
        <v>78</v>
      </c>
      <c r="F216" s="85">
        <v>2</v>
      </c>
      <c r="G216" s="104">
        <v>22.18</v>
      </c>
      <c r="H216" s="96">
        <f>ROUND(F216*G216,2)</f>
        <v>44.36</v>
      </c>
      <c r="I216" s="98" t="s">
        <v>447</v>
      </c>
      <c r="J216" s="100"/>
      <c r="K216" s="66"/>
    </row>
    <row r="217" spans="1:11" s="4" customFormat="1" ht="18.600000000000001" customHeight="1" x14ac:dyDescent="0.2">
      <c r="A217" s="107"/>
      <c r="B217" s="88"/>
      <c r="C217" s="103"/>
      <c r="D217" s="90"/>
      <c r="E217" s="88"/>
      <c r="F217" s="86"/>
      <c r="G217" s="105"/>
      <c r="H217" s="97"/>
      <c r="I217" s="99"/>
      <c r="J217" s="101"/>
      <c r="K217" s="66"/>
    </row>
    <row r="218" spans="1:11" s="4" customFormat="1" ht="18.600000000000001" customHeight="1" x14ac:dyDescent="0.2">
      <c r="A218" s="106" t="s">
        <v>406</v>
      </c>
      <c r="B218" s="87" t="s">
        <v>7</v>
      </c>
      <c r="C218" s="102" t="s">
        <v>168</v>
      </c>
      <c r="D218" s="89" t="s">
        <v>169</v>
      </c>
      <c r="E218" s="87" t="s">
        <v>78</v>
      </c>
      <c r="F218" s="85">
        <v>1</v>
      </c>
      <c r="G218" s="104">
        <v>40.799999999999997</v>
      </c>
      <c r="H218" s="96">
        <f>ROUND(F218*G218,2)</f>
        <v>40.799999999999997</v>
      </c>
      <c r="I218" s="98" t="s">
        <v>448</v>
      </c>
      <c r="J218" s="100"/>
      <c r="K218" s="66"/>
    </row>
    <row r="219" spans="1:11" s="4" customFormat="1" ht="18.600000000000001" customHeight="1" x14ac:dyDescent="0.2">
      <c r="A219" s="107"/>
      <c r="B219" s="88"/>
      <c r="C219" s="103"/>
      <c r="D219" s="90"/>
      <c r="E219" s="88"/>
      <c r="F219" s="86"/>
      <c r="G219" s="105"/>
      <c r="H219" s="97"/>
      <c r="I219" s="99"/>
      <c r="J219" s="101"/>
      <c r="K219" s="66"/>
    </row>
    <row r="220" spans="1:11" s="4" customFormat="1" ht="18.600000000000001" customHeight="1" x14ac:dyDescent="0.2">
      <c r="A220" s="106" t="s">
        <v>449</v>
      </c>
      <c r="B220" s="87" t="s">
        <v>7</v>
      </c>
      <c r="C220" s="102" t="s">
        <v>69</v>
      </c>
      <c r="D220" s="89" t="s">
        <v>167</v>
      </c>
      <c r="E220" s="87" t="s">
        <v>78</v>
      </c>
      <c r="F220" s="85">
        <v>1</v>
      </c>
      <c r="G220" s="104">
        <v>662.13</v>
      </c>
      <c r="H220" s="96">
        <f>ROUND(F220*G220,2)</f>
        <v>662.13</v>
      </c>
      <c r="I220" s="98" t="s">
        <v>339</v>
      </c>
      <c r="J220" s="100"/>
      <c r="K220" s="66"/>
    </row>
    <row r="221" spans="1:11" s="4" customFormat="1" ht="18.600000000000001" customHeight="1" x14ac:dyDescent="0.2">
      <c r="A221" s="107"/>
      <c r="B221" s="88"/>
      <c r="C221" s="103"/>
      <c r="D221" s="90"/>
      <c r="E221" s="88"/>
      <c r="F221" s="86"/>
      <c r="G221" s="105"/>
      <c r="H221" s="97"/>
      <c r="I221" s="99"/>
      <c r="J221" s="101"/>
      <c r="K221" s="66"/>
    </row>
    <row r="222" spans="1:11" s="4" customFormat="1" ht="18.600000000000001" customHeight="1" x14ac:dyDescent="0.2">
      <c r="A222" s="106" t="s">
        <v>468</v>
      </c>
      <c r="B222" s="87" t="s">
        <v>7</v>
      </c>
      <c r="C222" s="102" t="s">
        <v>176</v>
      </c>
      <c r="D222" s="89" t="s">
        <v>177</v>
      </c>
      <c r="E222" s="87" t="s">
        <v>83</v>
      </c>
      <c r="F222" s="85">
        <v>2</v>
      </c>
      <c r="G222" s="104">
        <v>33.11</v>
      </c>
      <c r="H222" s="96">
        <f>ROUND(F222*G222,2)</f>
        <v>66.22</v>
      </c>
      <c r="I222" s="98" t="s">
        <v>278</v>
      </c>
      <c r="J222" s="100"/>
      <c r="K222" s="66"/>
    </row>
    <row r="223" spans="1:11" s="4" customFormat="1" ht="18.600000000000001" customHeight="1" x14ac:dyDescent="0.2">
      <c r="A223" s="107"/>
      <c r="B223" s="88"/>
      <c r="C223" s="103"/>
      <c r="D223" s="90"/>
      <c r="E223" s="88"/>
      <c r="F223" s="86"/>
      <c r="G223" s="105"/>
      <c r="H223" s="97"/>
      <c r="I223" s="99"/>
      <c r="J223" s="101"/>
      <c r="K223" s="66"/>
    </row>
    <row r="224" spans="1:11" s="4" customFormat="1" ht="18.600000000000001" customHeight="1" x14ac:dyDescent="0.2">
      <c r="A224" s="106" t="s">
        <v>469</v>
      </c>
      <c r="B224" s="87" t="s">
        <v>7</v>
      </c>
      <c r="C224" s="102" t="s">
        <v>178</v>
      </c>
      <c r="D224" s="89" t="s">
        <v>179</v>
      </c>
      <c r="E224" s="87" t="s">
        <v>78</v>
      </c>
      <c r="F224" s="85">
        <v>6</v>
      </c>
      <c r="G224" s="104">
        <v>81.59</v>
      </c>
      <c r="H224" s="96">
        <f>ROUND(F224*G224,2)</f>
        <v>489.54</v>
      </c>
      <c r="I224" s="98" t="s">
        <v>457</v>
      </c>
      <c r="J224" s="100"/>
      <c r="K224" s="66"/>
    </row>
    <row r="225" spans="1:14" s="4" customFormat="1" ht="18.600000000000001" customHeight="1" x14ac:dyDescent="0.2">
      <c r="A225" s="107"/>
      <c r="B225" s="88"/>
      <c r="C225" s="103"/>
      <c r="D225" s="90"/>
      <c r="E225" s="88"/>
      <c r="F225" s="86"/>
      <c r="G225" s="105"/>
      <c r="H225" s="97"/>
      <c r="I225" s="99"/>
      <c r="J225" s="101"/>
      <c r="K225" s="66"/>
    </row>
    <row r="226" spans="1:14" s="4" customFormat="1" ht="15" x14ac:dyDescent="0.2">
      <c r="A226" s="17"/>
      <c r="B226" s="5"/>
      <c r="C226" s="36"/>
      <c r="D226" s="23"/>
      <c r="E226" s="22"/>
      <c r="F226" s="22"/>
      <c r="G226" s="28" t="s">
        <v>236</v>
      </c>
      <c r="H226" s="30">
        <f>SUM(H224,H222,H220,H218,H216,H214,H212,H210,H208,H206,H204,H202,H200)</f>
        <v>5653.71</v>
      </c>
      <c r="I226" s="73"/>
      <c r="J226" s="52"/>
      <c r="K226" s="64"/>
      <c r="L226" s="64"/>
      <c r="M226" s="64"/>
    </row>
    <row r="227" spans="1:14" s="4" customFormat="1" ht="15" x14ac:dyDescent="0.2">
      <c r="A227" s="38"/>
      <c r="B227" s="45"/>
      <c r="C227" s="69"/>
      <c r="D227" s="46" t="s">
        <v>42</v>
      </c>
      <c r="E227" s="45"/>
      <c r="F227" s="45"/>
      <c r="G227" s="45"/>
      <c r="H227" s="33"/>
      <c r="I227" s="72"/>
      <c r="J227" s="52"/>
      <c r="K227" s="66"/>
    </row>
    <row r="228" spans="1:14" s="4" customFormat="1" ht="19.899999999999999" customHeight="1" x14ac:dyDescent="0.2">
      <c r="A228" s="91" t="s">
        <v>488</v>
      </c>
      <c r="B228" s="87" t="s">
        <v>7</v>
      </c>
      <c r="C228" s="102" t="s">
        <v>67</v>
      </c>
      <c r="D228" s="89" t="s">
        <v>68</v>
      </c>
      <c r="E228" s="87" t="s">
        <v>80</v>
      </c>
      <c r="F228" s="85">
        <v>217.14</v>
      </c>
      <c r="G228" s="104">
        <v>30.44</v>
      </c>
      <c r="H228" s="96">
        <f>ROUND(F228*G228,2)</f>
        <v>6609.74</v>
      </c>
      <c r="I228" s="98" t="s">
        <v>429</v>
      </c>
      <c r="J228" s="100"/>
      <c r="K228" s="66"/>
    </row>
    <row r="229" spans="1:14" s="4" customFormat="1" ht="19.899999999999999" customHeight="1" x14ac:dyDescent="0.2">
      <c r="A229" s="92"/>
      <c r="B229" s="88"/>
      <c r="C229" s="103"/>
      <c r="D229" s="90"/>
      <c r="E229" s="88"/>
      <c r="F229" s="86"/>
      <c r="G229" s="105"/>
      <c r="H229" s="97"/>
      <c r="I229" s="99"/>
      <c r="J229" s="101"/>
      <c r="K229" s="66"/>
    </row>
    <row r="230" spans="1:14" s="4" customFormat="1" ht="12.75" x14ac:dyDescent="0.2">
      <c r="A230" s="91" t="s">
        <v>489</v>
      </c>
      <c r="B230" s="87" t="s">
        <v>7</v>
      </c>
      <c r="C230" s="102" t="s">
        <v>164</v>
      </c>
      <c r="D230" s="89" t="s">
        <v>498</v>
      </c>
      <c r="E230" s="87" t="s">
        <v>80</v>
      </c>
      <c r="F230" s="85">
        <v>2.73</v>
      </c>
      <c r="G230" s="104">
        <v>15.34</v>
      </c>
      <c r="H230" s="96">
        <f>ROUND(F230*G230,2)</f>
        <v>41.88</v>
      </c>
      <c r="I230" s="98" t="s">
        <v>462</v>
      </c>
      <c r="J230" s="100" t="s">
        <v>380</v>
      </c>
      <c r="K230" s="66"/>
    </row>
    <row r="231" spans="1:14" s="4" customFormat="1" ht="12.75" x14ac:dyDescent="0.2">
      <c r="A231" s="92"/>
      <c r="B231" s="88"/>
      <c r="C231" s="103"/>
      <c r="D231" s="90"/>
      <c r="E231" s="88"/>
      <c r="F231" s="86"/>
      <c r="G231" s="105"/>
      <c r="H231" s="97"/>
      <c r="I231" s="99"/>
      <c r="J231" s="101"/>
      <c r="K231" s="66"/>
    </row>
    <row r="232" spans="1:14" s="4" customFormat="1" ht="15" x14ac:dyDescent="0.2">
      <c r="A232" s="17"/>
      <c r="B232" s="5"/>
      <c r="C232" s="36"/>
      <c r="D232" s="23"/>
      <c r="E232" s="22"/>
      <c r="F232" s="22"/>
      <c r="G232" s="28" t="s">
        <v>236</v>
      </c>
      <c r="H232" s="30">
        <f>SUM(H230,H228)</f>
        <v>6651.62</v>
      </c>
      <c r="I232" s="73"/>
      <c r="J232" s="52"/>
      <c r="K232" s="64"/>
      <c r="L232" s="64"/>
      <c r="M232" s="64"/>
    </row>
    <row r="233" spans="1:14" s="4" customFormat="1" ht="14.45" customHeight="1" x14ac:dyDescent="0.2">
      <c r="A233" s="17"/>
      <c r="B233" s="5"/>
      <c r="C233" s="36"/>
      <c r="D233" s="23"/>
      <c r="E233" s="22"/>
      <c r="F233" s="22"/>
      <c r="G233" s="28" t="s">
        <v>225</v>
      </c>
      <c r="H233" s="30">
        <f>SUM(H232,H226,H198,H170,H152,H132,H95,H64,H44)</f>
        <v>153087.45000000001</v>
      </c>
      <c r="I233" s="73"/>
      <c r="J233" s="52"/>
      <c r="K233" s="64"/>
      <c r="L233" s="64"/>
      <c r="M233" s="64"/>
      <c r="N233" s="64"/>
    </row>
    <row r="234" spans="1:14" s="4" customFormat="1" ht="15" x14ac:dyDescent="0.2">
      <c r="A234" s="38" t="s">
        <v>19</v>
      </c>
      <c r="B234" s="45"/>
      <c r="C234" s="69"/>
      <c r="D234" s="46" t="s">
        <v>280</v>
      </c>
      <c r="E234" s="45"/>
      <c r="F234" s="45"/>
      <c r="G234" s="45"/>
      <c r="H234" s="33"/>
      <c r="I234" s="72"/>
      <c r="J234" s="52"/>
      <c r="K234" s="64"/>
      <c r="L234" s="64"/>
      <c r="M234" s="64"/>
      <c r="N234" s="64"/>
    </row>
    <row r="235" spans="1:14" s="4" customFormat="1" ht="15" x14ac:dyDescent="0.2">
      <c r="A235" s="38"/>
      <c r="B235" s="45"/>
      <c r="C235" s="69"/>
      <c r="D235" s="46" t="s">
        <v>287</v>
      </c>
      <c r="E235" s="45"/>
      <c r="F235" s="45"/>
      <c r="G235" s="45"/>
      <c r="H235" s="33"/>
      <c r="I235" s="72"/>
      <c r="J235" s="52"/>
      <c r="K235" s="64"/>
      <c r="L235" s="64"/>
      <c r="M235" s="64"/>
      <c r="N235" s="64"/>
    </row>
    <row r="236" spans="1:14" s="4" customFormat="1" ht="12.75" x14ac:dyDescent="0.2">
      <c r="A236" s="91" t="s">
        <v>20</v>
      </c>
      <c r="B236" s="87" t="s">
        <v>7</v>
      </c>
      <c r="C236" s="102" t="s">
        <v>106</v>
      </c>
      <c r="D236" s="89" t="s">
        <v>107</v>
      </c>
      <c r="E236" s="87" t="s">
        <v>81</v>
      </c>
      <c r="F236" s="85">
        <v>60</v>
      </c>
      <c r="G236" s="104">
        <v>51.94</v>
      </c>
      <c r="H236" s="96">
        <f>ROUND(F236*G236,2)</f>
        <v>3116.4</v>
      </c>
      <c r="I236" s="98" t="s">
        <v>336</v>
      </c>
      <c r="J236" s="100"/>
      <c r="K236" s="64"/>
      <c r="L236" s="64"/>
      <c r="M236" s="64"/>
      <c r="N236" s="64"/>
    </row>
    <row r="237" spans="1:14" s="4" customFormat="1" ht="15" customHeight="1" x14ac:dyDescent="0.2">
      <c r="A237" s="92"/>
      <c r="B237" s="88"/>
      <c r="C237" s="103"/>
      <c r="D237" s="90"/>
      <c r="E237" s="88"/>
      <c r="F237" s="86"/>
      <c r="G237" s="105"/>
      <c r="H237" s="97"/>
      <c r="I237" s="99"/>
      <c r="J237" s="101"/>
      <c r="K237" s="64"/>
      <c r="L237" s="64"/>
      <c r="M237" s="64"/>
      <c r="N237" s="64"/>
    </row>
    <row r="238" spans="1:14" s="4" customFormat="1" ht="19.899999999999999" customHeight="1" x14ac:dyDescent="0.2">
      <c r="A238" s="91" t="s">
        <v>21</v>
      </c>
      <c r="B238" s="87" t="s">
        <v>7</v>
      </c>
      <c r="C238" s="102" t="s">
        <v>18</v>
      </c>
      <c r="D238" s="89" t="s">
        <v>99</v>
      </c>
      <c r="E238" s="87" t="s">
        <v>93</v>
      </c>
      <c r="F238" s="85">
        <v>740.89</v>
      </c>
      <c r="G238" s="104">
        <v>11.1</v>
      </c>
      <c r="H238" s="96">
        <f>ROUND(F238*G238,2)</f>
        <v>8223.8799999999992</v>
      </c>
      <c r="I238" s="98" t="s">
        <v>433</v>
      </c>
      <c r="J238" s="100"/>
      <c r="K238" s="64"/>
      <c r="L238" s="64"/>
      <c r="M238" s="64"/>
      <c r="N238" s="64"/>
    </row>
    <row r="239" spans="1:14" s="4" customFormat="1" ht="19.899999999999999" customHeight="1" x14ac:dyDescent="0.2">
      <c r="A239" s="92"/>
      <c r="B239" s="88"/>
      <c r="C239" s="103"/>
      <c r="D239" s="90"/>
      <c r="E239" s="88"/>
      <c r="F239" s="86"/>
      <c r="G239" s="105"/>
      <c r="H239" s="97"/>
      <c r="I239" s="99"/>
      <c r="J239" s="101"/>
      <c r="K239" s="64"/>
      <c r="L239" s="64"/>
      <c r="M239" s="64"/>
      <c r="N239" s="64"/>
    </row>
    <row r="240" spans="1:14" s="4" customFormat="1" ht="12.75" x14ac:dyDescent="0.2">
      <c r="A240" s="91" t="s">
        <v>22</v>
      </c>
      <c r="B240" s="87" t="s">
        <v>7</v>
      </c>
      <c r="C240" s="102" t="s">
        <v>13</v>
      </c>
      <c r="D240" s="89" t="s">
        <v>14</v>
      </c>
      <c r="E240" s="87" t="s">
        <v>80</v>
      </c>
      <c r="F240" s="85">
        <v>17.28</v>
      </c>
      <c r="G240" s="104">
        <v>92.89</v>
      </c>
      <c r="H240" s="96">
        <f>ROUND(F240*G240,2)</f>
        <v>1605.14</v>
      </c>
      <c r="I240" s="98" t="s">
        <v>337</v>
      </c>
      <c r="J240" s="100"/>
      <c r="K240" s="64"/>
      <c r="L240" s="64"/>
      <c r="M240" s="64"/>
      <c r="N240" s="64"/>
    </row>
    <row r="241" spans="1:14" s="4" customFormat="1" ht="15" customHeight="1" x14ac:dyDescent="0.2">
      <c r="A241" s="92"/>
      <c r="B241" s="88"/>
      <c r="C241" s="103"/>
      <c r="D241" s="90"/>
      <c r="E241" s="88"/>
      <c r="F241" s="86"/>
      <c r="G241" s="105"/>
      <c r="H241" s="97"/>
      <c r="I241" s="99"/>
      <c r="J241" s="101"/>
      <c r="K241" s="64"/>
      <c r="L241" s="64"/>
      <c r="M241" s="64"/>
      <c r="N241" s="64"/>
    </row>
    <row r="242" spans="1:14" s="4" customFormat="1" ht="19.899999999999999" customHeight="1" x14ac:dyDescent="0.2">
      <c r="A242" s="91" t="s">
        <v>23</v>
      </c>
      <c r="B242" s="87" t="s">
        <v>7</v>
      </c>
      <c r="C242" s="102" t="s">
        <v>97</v>
      </c>
      <c r="D242" s="89" t="s">
        <v>98</v>
      </c>
      <c r="E242" s="87" t="s">
        <v>80</v>
      </c>
      <c r="F242" s="85">
        <v>89.46</v>
      </c>
      <c r="G242" s="104">
        <v>234.96</v>
      </c>
      <c r="H242" s="96">
        <f>ROUND(F242*G242,2)</f>
        <v>21019.52</v>
      </c>
      <c r="I242" s="98" t="s">
        <v>430</v>
      </c>
      <c r="J242" s="100"/>
      <c r="K242" s="64"/>
      <c r="L242" s="64"/>
      <c r="M242" s="64"/>
      <c r="N242" s="64"/>
    </row>
    <row r="243" spans="1:14" s="4" customFormat="1" ht="19.899999999999999" customHeight="1" x14ac:dyDescent="0.2">
      <c r="A243" s="92"/>
      <c r="B243" s="88"/>
      <c r="C243" s="103"/>
      <c r="D243" s="90"/>
      <c r="E243" s="88"/>
      <c r="F243" s="86"/>
      <c r="G243" s="105"/>
      <c r="H243" s="97"/>
      <c r="I243" s="99"/>
      <c r="J243" s="101"/>
      <c r="K243" s="64"/>
      <c r="L243" s="64"/>
      <c r="M243" s="64"/>
      <c r="N243" s="64"/>
    </row>
    <row r="244" spans="1:14" s="4" customFormat="1" ht="15" customHeight="1" x14ac:dyDescent="0.2">
      <c r="A244" s="91" t="s">
        <v>24</v>
      </c>
      <c r="B244" s="87" t="s">
        <v>7</v>
      </c>
      <c r="C244" s="102" t="s">
        <v>15</v>
      </c>
      <c r="D244" s="89" t="s">
        <v>100</v>
      </c>
      <c r="E244" s="87" t="s">
        <v>82</v>
      </c>
      <c r="F244" s="85">
        <v>12.41</v>
      </c>
      <c r="G244" s="104">
        <v>465.21</v>
      </c>
      <c r="H244" s="96">
        <f>ROUND(F244*G244,2)</f>
        <v>5773.26</v>
      </c>
      <c r="I244" s="98" t="s">
        <v>431</v>
      </c>
      <c r="J244" s="100"/>
      <c r="K244" s="64"/>
      <c r="L244" s="64"/>
      <c r="M244" s="64"/>
      <c r="N244" s="64"/>
    </row>
    <row r="245" spans="1:14" s="4" customFormat="1" ht="15" customHeight="1" x14ac:dyDescent="0.2">
      <c r="A245" s="92"/>
      <c r="B245" s="88"/>
      <c r="C245" s="103"/>
      <c r="D245" s="90"/>
      <c r="E245" s="88"/>
      <c r="F245" s="86"/>
      <c r="G245" s="105"/>
      <c r="H245" s="97"/>
      <c r="I245" s="99"/>
      <c r="J245" s="101"/>
      <c r="K245" s="64"/>
      <c r="L245" s="64"/>
      <c r="M245" s="64"/>
      <c r="N245" s="64"/>
    </row>
    <row r="246" spans="1:14" s="4" customFormat="1" ht="15" customHeight="1" x14ac:dyDescent="0.2">
      <c r="A246" s="91" t="s">
        <v>226</v>
      </c>
      <c r="B246" s="87" t="s">
        <v>7</v>
      </c>
      <c r="C246" s="102" t="s">
        <v>16</v>
      </c>
      <c r="D246" s="89" t="s">
        <v>17</v>
      </c>
      <c r="E246" s="87" t="s">
        <v>82</v>
      </c>
      <c r="F246" s="85">
        <v>3.46</v>
      </c>
      <c r="G246" s="104">
        <v>148.80000000000001</v>
      </c>
      <c r="H246" s="96">
        <f>ROUND(F246*G246,2)</f>
        <v>514.85</v>
      </c>
      <c r="I246" s="98" t="s">
        <v>338</v>
      </c>
      <c r="J246" s="100"/>
      <c r="K246" s="64"/>
      <c r="L246" s="64"/>
      <c r="M246" s="64"/>
      <c r="N246" s="64"/>
    </row>
    <row r="247" spans="1:14" s="4" customFormat="1" ht="15" customHeight="1" x14ac:dyDescent="0.2">
      <c r="A247" s="92"/>
      <c r="B247" s="88"/>
      <c r="C247" s="103"/>
      <c r="D247" s="90"/>
      <c r="E247" s="88"/>
      <c r="F247" s="86"/>
      <c r="G247" s="105"/>
      <c r="H247" s="97"/>
      <c r="I247" s="99"/>
      <c r="J247" s="101"/>
      <c r="K247" s="64"/>
      <c r="L247" s="64"/>
      <c r="M247" s="64"/>
      <c r="N247" s="64"/>
    </row>
    <row r="248" spans="1:14" s="4" customFormat="1" ht="15" customHeight="1" x14ac:dyDescent="0.2">
      <c r="A248" s="91" t="s">
        <v>281</v>
      </c>
      <c r="B248" s="87" t="s">
        <v>7</v>
      </c>
      <c r="C248" s="102" t="s">
        <v>101</v>
      </c>
      <c r="D248" s="89" t="s">
        <v>102</v>
      </c>
      <c r="E248" s="87" t="s">
        <v>82</v>
      </c>
      <c r="F248" s="85">
        <v>8.9499999999999993</v>
      </c>
      <c r="G248" s="104">
        <v>102.78</v>
      </c>
      <c r="H248" s="96">
        <f>ROUND(F248*G248,2)</f>
        <v>919.88</v>
      </c>
      <c r="I248" s="98" t="s">
        <v>432</v>
      </c>
      <c r="J248" s="100"/>
      <c r="K248" s="64"/>
      <c r="L248" s="64"/>
      <c r="M248" s="64"/>
      <c r="N248" s="64"/>
    </row>
    <row r="249" spans="1:14" s="4" customFormat="1" ht="15" customHeight="1" x14ac:dyDescent="0.2">
      <c r="A249" s="92"/>
      <c r="B249" s="88"/>
      <c r="C249" s="103"/>
      <c r="D249" s="90"/>
      <c r="E249" s="88"/>
      <c r="F249" s="86"/>
      <c r="G249" s="105"/>
      <c r="H249" s="97"/>
      <c r="I249" s="99"/>
      <c r="J249" s="101"/>
      <c r="K249" s="64"/>
      <c r="L249" s="64"/>
      <c r="M249" s="64"/>
      <c r="N249" s="64"/>
    </row>
    <row r="250" spans="1:14" s="4" customFormat="1" ht="16.149999999999999" customHeight="1" x14ac:dyDescent="0.2">
      <c r="A250" s="91" t="s">
        <v>282</v>
      </c>
      <c r="B250" s="87" t="s">
        <v>7</v>
      </c>
      <c r="C250" s="102" t="s">
        <v>61</v>
      </c>
      <c r="D250" s="89" t="s">
        <v>62</v>
      </c>
      <c r="E250" s="87" t="s">
        <v>80</v>
      </c>
      <c r="F250" s="85">
        <v>26.96</v>
      </c>
      <c r="G250" s="104">
        <v>12.86</v>
      </c>
      <c r="H250" s="96">
        <f>ROUND(F250*G250,2)</f>
        <v>346.71</v>
      </c>
      <c r="I250" s="98" t="s">
        <v>446</v>
      </c>
      <c r="J250" s="100"/>
      <c r="K250" s="64"/>
      <c r="L250" s="64"/>
      <c r="M250" s="64"/>
      <c r="N250" s="64"/>
    </row>
    <row r="251" spans="1:14" s="4" customFormat="1" ht="16.149999999999999" customHeight="1" x14ac:dyDescent="0.2">
      <c r="A251" s="92"/>
      <c r="B251" s="88"/>
      <c r="C251" s="103"/>
      <c r="D251" s="90"/>
      <c r="E251" s="88"/>
      <c r="F251" s="86"/>
      <c r="G251" s="105"/>
      <c r="H251" s="97"/>
      <c r="I251" s="99"/>
      <c r="J251" s="101"/>
      <c r="K251" s="64"/>
      <c r="L251" s="64"/>
      <c r="M251" s="64"/>
      <c r="N251" s="64"/>
    </row>
    <row r="252" spans="1:14" s="4" customFormat="1" ht="16.149999999999999" customHeight="1" x14ac:dyDescent="0.2">
      <c r="A252" s="91" t="s">
        <v>283</v>
      </c>
      <c r="B252" s="87" t="s">
        <v>7</v>
      </c>
      <c r="C252" s="102" t="s">
        <v>112</v>
      </c>
      <c r="D252" s="89" t="s">
        <v>113</v>
      </c>
      <c r="E252" s="87" t="s">
        <v>80</v>
      </c>
      <c r="F252" s="85">
        <v>61.53</v>
      </c>
      <c r="G252" s="104">
        <v>97.68</v>
      </c>
      <c r="H252" s="96">
        <f>ROUND(F252*G252,2)</f>
        <v>6010.25</v>
      </c>
      <c r="I252" s="98" t="s">
        <v>290</v>
      </c>
      <c r="J252" s="100"/>
      <c r="K252" s="64"/>
      <c r="L252" s="64"/>
      <c r="M252" s="64"/>
      <c r="N252" s="64"/>
    </row>
    <row r="253" spans="1:14" s="4" customFormat="1" ht="16.149999999999999" customHeight="1" x14ac:dyDescent="0.2">
      <c r="A253" s="92"/>
      <c r="B253" s="88"/>
      <c r="C253" s="103"/>
      <c r="D253" s="90"/>
      <c r="E253" s="88"/>
      <c r="F253" s="86"/>
      <c r="G253" s="105"/>
      <c r="H253" s="97"/>
      <c r="I253" s="99"/>
      <c r="J253" s="101"/>
      <c r="K253" s="64"/>
      <c r="L253" s="64"/>
      <c r="M253" s="64"/>
      <c r="N253" s="64"/>
    </row>
    <row r="254" spans="1:14" s="4" customFormat="1" ht="12.75" x14ac:dyDescent="0.2">
      <c r="A254" s="91" t="s">
        <v>284</v>
      </c>
      <c r="B254" s="87" t="s">
        <v>7</v>
      </c>
      <c r="C254" s="102" t="s">
        <v>160</v>
      </c>
      <c r="D254" s="89" t="s">
        <v>161</v>
      </c>
      <c r="E254" s="87" t="s">
        <v>81</v>
      </c>
      <c r="F254" s="85">
        <v>3</v>
      </c>
      <c r="G254" s="104">
        <v>198.35</v>
      </c>
      <c r="H254" s="96">
        <f>ROUND(F254*G254,2)</f>
        <v>595.04999999999995</v>
      </c>
      <c r="I254" s="98" t="s">
        <v>291</v>
      </c>
      <c r="J254" s="100"/>
      <c r="K254" s="64"/>
      <c r="L254" s="64"/>
      <c r="M254" s="64"/>
      <c r="N254" s="64"/>
    </row>
    <row r="255" spans="1:14" s="4" customFormat="1" ht="15" customHeight="1" x14ac:dyDescent="0.2">
      <c r="A255" s="92"/>
      <c r="B255" s="88"/>
      <c r="C255" s="103"/>
      <c r="D255" s="90"/>
      <c r="E255" s="88"/>
      <c r="F255" s="86"/>
      <c r="G255" s="105"/>
      <c r="H255" s="97"/>
      <c r="I255" s="99"/>
      <c r="J255" s="101"/>
      <c r="K255" s="64"/>
      <c r="L255" s="64"/>
      <c r="M255" s="64"/>
      <c r="N255" s="64"/>
    </row>
    <row r="256" spans="1:14" s="4" customFormat="1" ht="12.75" x14ac:dyDescent="0.2">
      <c r="A256" s="91" t="s">
        <v>285</v>
      </c>
      <c r="B256" s="87" t="s">
        <v>7</v>
      </c>
      <c r="C256" s="102" t="s">
        <v>38</v>
      </c>
      <c r="D256" s="89" t="s">
        <v>39</v>
      </c>
      <c r="E256" s="87" t="s">
        <v>80</v>
      </c>
      <c r="F256" s="85">
        <v>101.1</v>
      </c>
      <c r="G256" s="104">
        <v>6.38</v>
      </c>
      <c r="H256" s="96">
        <f>ROUND(F256*G256,2)</f>
        <v>645.02</v>
      </c>
      <c r="I256" s="98" t="s">
        <v>292</v>
      </c>
      <c r="J256" s="100"/>
      <c r="K256" s="64"/>
      <c r="L256" s="64"/>
      <c r="M256" s="64"/>
      <c r="N256" s="64"/>
    </row>
    <row r="257" spans="1:14" s="4" customFormat="1" ht="15" customHeight="1" x14ac:dyDescent="0.2">
      <c r="A257" s="92"/>
      <c r="B257" s="88"/>
      <c r="C257" s="103"/>
      <c r="D257" s="90"/>
      <c r="E257" s="88"/>
      <c r="F257" s="86"/>
      <c r="G257" s="105"/>
      <c r="H257" s="97"/>
      <c r="I257" s="99"/>
      <c r="J257" s="101"/>
      <c r="K257" s="64"/>
      <c r="L257" s="64"/>
      <c r="M257" s="64"/>
      <c r="N257" s="64"/>
    </row>
    <row r="258" spans="1:14" s="4" customFormat="1" ht="13.9" customHeight="1" x14ac:dyDescent="0.2">
      <c r="A258" s="91" t="s">
        <v>286</v>
      </c>
      <c r="B258" s="87" t="s">
        <v>7</v>
      </c>
      <c r="C258" s="102" t="s">
        <v>40</v>
      </c>
      <c r="D258" s="89" t="s">
        <v>41</v>
      </c>
      <c r="E258" s="87" t="s">
        <v>80</v>
      </c>
      <c r="F258" s="85">
        <v>101.1</v>
      </c>
      <c r="G258" s="104">
        <v>25.21</v>
      </c>
      <c r="H258" s="96">
        <f>ROUND(F258*G258,2)</f>
        <v>2548.73</v>
      </c>
      <c r="I258" s="98" t="s">
        <v>292</v>
      </c>
      <c r="J258" s="100"/>
      <c r="K258" s="64"/>
      <c r="L258" s="64"/>
      <c r="M258" s="64"/>
      <c r="N258" s="64"/>
    </row>
    <row r="259" spans="1:14" s="4" customFormat="1" ht="13.9" customHeight="1" x14ac:dyDescent="0.2">
      <c r="A259" s="92"/>
      <c r="B259" s="88"/>
      <c r="C259" s="103"/>
      <c r="D259" s="90"/>
      <c r="E259" s="88"/>
      <c r="F259" s="86"/>
      <c r="G259" s="105"/>
      <c r="H259" s="97"/>
      <c r="I259" s="99"/>
      <c r="J259" s="101"/>
      <c r="K259" s="64"/>
      <c r="L259" s="64"/>
      <c r="M259" s="64"/>
      <c r="N259" s="64"/>
    </row>
    <row r="260" spans="1:14" s="4" customFormat="1" ht="12.75" x14ac:dyDescent="0.2">
      <c r="A260" s="91" t="s">
        <v>288</v>
      </c>
      <c r="B260" s="87" t="s">
        <v>7</v>
      </c>
      <c r="C260" s="102" t="s">
        <v>67</v>
      </c>
      <c r="D260" s="89" t="s">
        <v>68</v>
      </c>
      <c r="E260" s="87" t="s">
        <v>80</v>
      </c>
      <c r="F260" s="85">
        <v>101.1</v>
      </c>
      <c r="G260" s="104">
        <v>30.44</v>
      </c>
      <c r="H260" s="96">
        <f>ROUND(F260*G260,2)</f>
        <v>3077.48</v>
      </c>
      <c r="I260" s="98" t="s">
        <v>292</v>
      </c>
      <c r="J260" s="100"/>
      <c r="K260" s="64"/>
      <c r="L260" s="64"/>
      <c r="M260" s="64"/>
      <c r="N260" s="64"/>
    </row>
    <row r="261" spans="1:14" s="4" customFormat="1" ht="15" customHeight="1" x14ac:dyDescent="0.2">
      <c r="A261" s="92"/>
      <c r="B261" s="88"/>
      <c r="C261" s="103"/>
      <c r="D261" s="90"/>
      <c r="E261" s="88"/>
      <c r="F261" s="86"/>
      <c r="G261" s="105"/>
      <c r="H261" s="97"/>
      <c r="I261" s="99"/>
      <c r="J261" s="101"/>
      <c r="K261" s="64"/>
      <c r="L261" s="64"/>
      <c r="M261" s="64"/>
      <c r="N261" s="64"/>
    </row>
    <row r="262" spans="1:14" s="4" customFormat="1" ht="12.75" x14ac:dyDescent="0.2">
      <c r="A262" s="91" t="s">
        <v>289</v>
      </c>
      <c r="B262" s="87" t="s">
        <v>7</v>
      </c>
      <c r="C262" s="102" t="s">
        <v>119</v>
      </c>
      <c r="D262" s="89" t="s">
        <v>120</v>
      </c>
      <c r="E262" s="87" t="s">
        <v>81</v>
      </c>
      <c r="F262" s="85">
        <v>33.700000000000003</v>
      </c>
      <c r="G262" s="104">
        <v>102.54</v>
      </c>
      <c r="H262" s="96">
        <f>ROUND(F262*G262,2)</f>
        <v>3455.6</v>
      </c>
      <c r="I262" s="98" t="s">
        <v>293</v>
      </c>
      <c r="J262" s="100"/>
      <c r="K262" s="64"/>
      <c r="L262" s="64"/>
      <c r="M262" s="64"/>
      <c r="N262" s="64"/>
    </row>
    <row r="263" spans="1:14" s="4" customFormat="1" ht="15" customHeight="1" x14ac:dyDescent="0.2">
      <c r="A263" s="92"/>
      <c r="B263" s="88"/>
      <c r="C263" s="103"/>
      <c r="D263" s="90"/>
      <c r="E263" s="88"/>
      <c r="F263" s="86"/>
      <c r="G263" s="105"/>
      <c r="H263" s="97"/>
      <c r="I263" s="99"/>
      <c r="J263" s="101"/>
      <c r="K263" s="64"/>
      <c r="L263" s="64"/>
      <c r="M263" s="64"/>
      <c r="N263" s="64"/>
    </row>
    <row r="264" spans="1:14" s="4" customFormat="1" ht="15" x14ac:dyDescent="0.2">
      <c r="A264" s="17"/>
      <c r="B264" s="5"/>
      <c r="C264" s="36"/>
      <c r="D264" s="23"/>
      <c r="E264" s="22"/>
      <c r="F264" s="22"/>
      <c r="G264" s="28" t="s">
        <v>236</v>
      </c>
      <c r="H264" s="30">
        <f>SUM(H262,H260,H258,H256,H254,H252,H250,H248,H246,H244,H242,H240,H238,H236)</f>
        <v>57851.770000000004</v>
      </c>
      <c r="I264" s="73"/>
      <c r="J264" s="52"/>
      <c r="K264" s="64"/>
      <c r="L264" s="64"/>
      <c r="M264" s="64"/>
      <c r="N264" s="64"/>
    </row>
    <row r="265" spans="1:14" s="4" customFormat="1" ht="15" x14ac:dyDescent="0.2">
      <c r="A265" s="38"/>
      <c r="B265" s="45"/>
      <c r="C265" s="69"/>
      <c r="D265" s="46" t="s">
        <v>309</v>
      </c>
      <c r="E265" s="45"/>
      <c r="F265" s="45"/>
      <c r="G265" s="45"/>
      <c r="H265" s="33"/>
      <c r="I265" s="72"/>
      <c r="J265" s="52"/>
      <c r="K265" s="64"/>
      <c r="L265" s="64"/>
      <c r="M265" s="64"/>
      <c r="N265" s="64"/>
    </row>
    <row r="266" spans="1:14" s="4" customFormat="1" ht="13.15" customHeight="1" x14ac:dyDescent="0.2">
      <c r="A266" s="106" t="s">
        <v>307</v>
      </c>
      <c r="B266" s="87" t="s">
        <v>7</v>
      </c>
      <c r="C266" s="102" t="s">
        <v>63</v>
      </c>
      <c r="D266" s="89" t="s">
        <v>499</v>
      </c>
      <c r="E266" s="87" t="s">
        <v>81</v>
      </c>
      <c r="F266" s="85">
        <v>30</v>
      </c>
      <c r="G266" s="104">
        <v>59.39</v>
      </c>
      <c r="H266" s="96">
        <f>ROUND(F266*G266,2)</f>
        <v>1781.7</v>
      </c>
      <c r="I266" s="98" t="s">
        <v>316</v>
      </c>
      <c r="J266" s="100" t="s">
        <v>329</v>
      </c>
      <c r="K266" s="66"/>
    </row>
    <row r="267" spans="1:14" s="4" customFormat="1" ht="13.15" customHeight="1" x14ac:dyDescent="0.2">
      <c r="A267" s="107"/>
      <c r="B267" s="88"/>
      <c r="C267" s="103"/>
      <c r="D267" s="90"/>
      <c r="E267" s="88"/>
      <c r="F267" s="86"/>
      <c r="G267" s="105"/>
      <c r="H267" s="97"/>
      <c r="I267" s="99"/>
      <c r="J267" s="101"/>
      <c r="K267" s="66"/>
    </row>
    <row r="268" spans="1:14" s="4" customFormat="1" ht="15" customHeight="1" x14ac:dyDescent="0.2">
      <c r="A268" s="91" t="s">
        <v>308</v>
      </c>
      <c r="B268" s="87" t="s">
        <v>7</v>
      </c>
      <c r="C268" s="102" t="s">
        <v>18</v>
      </c>
      <c r="D268" s="89" t="s">
        <v>99</v>
      </c>
      <c r="E268" s="87" t="s">
        <v>93</v>
      </c>
      <c r="F268" s="85">
        <v>198.21</v>
      </c>
      <c r="G268" s="104">
        <v>11.1</v>
      </c>
      <c r="H268" s="96">
        <f>ROUND(F268*G268,2)</f>
        <v>2200.13</v>
      </c>
      <c r="I268" s="98" t="s">
        <v>434</v>
      </c>
      <c r="J268" s="100"/>
      <c r="K268" s="64"/>
      <c r="L268" s="64"/>
      <c r="M268" s="64"/>
      <c r="N268" s="64"/>
    </row>
    <row r="269" spans="1:14" s="4" customFormat="1" ht="15" customHeight="1" x14ac:dyDescent="0.2">
      <c r="A269" s="92"/>
      <c r="B269" s="88"/>
      <c r="C269" s="103"/>
      <c r="D269" s="90"/>
      <c r="E269" s="88"/>
      <c r="F269" s="86"/>
      <c r="G269" s="105"/>
      <c r="H269" s="97"/>
      <c r="I269" s="99"/>
      <c r="J269" s="101"/>
      <c r="K269" s="64"/>
      <c r="L269" s="64"/>
      <c r="M269" s="64"/>
      <c r="N269" s="64"/>
    </row>
    <row r="270" spans="1:14" s="4" customFormat="1" ht="15" customHeight="1" x14ac:dyDescent="0.2">
      <c r="A270" s="91" t="s">
        <v>310</v>
      </c>
      <c r="B270" s="87" t="s">
        <v>7</v>
      </c>
      <c r="C270" s="102" t="s">
        <v>97</v>
      </c>
      <c r="D270" s="89" t="s">
        <v>98</v>
      </c>
      <c r="E270" s="87" t="s">
        <v>80</v>
      </c>
      <c r="F270" s="85">
        <v>25.92</v>
      </c>
      <c r="G270" s="104">
        <v>234.96</v>
      </c>
      <c r="H270" s="96">
        <f>ROUND(F270*G270,2)</f>
        <v>6090.16</v>
      </c>
      <c r="I270" s="98" t="s">
        <v>435</v>
      </c>
      <c r="J270" s="100"/>
      <c r="K270" s="64"/>
      <c r="L270" s="64"/>
      <c r="M270" s="64"/>
      <c r="N270" s="64"/>
    </row>
    <row r="271" spans="1:14" s="4" customFormat="1" ht="15" customHeight="1" x14ac:dyDescent="0.2">
      <c r="A271" s="92"/>
      <c r="B271" s="88"/>
      <c r="C271" s="103"/>
      <c r="D271" s="90"/>
      <c r="E271" s="88"/>
      <c r="F271" s="86"/>
      <c r="G271" s="105"/>
      <c r="H271" s="97"/>
      <c r="I271" s="99"/>
      <c r="J271" s="101"/>
      <c r="K271" s="64"/>
      <c r="L271" s="64"/>
      <c r="M271" s="64"/>
      <c r="N271" s="64"/>
    </row>
    <row r="272" spans="1:14" s="4" customFormat="1" ht="15" customHeight="1" x14ac:dyDescent="0.2">
      <c r="A272" s="91" t="s">
        <v>311</v>
      </c>
      <c r="B272" s="87" t="s">
        <v>7</v>
      </c>
      <c r="C272" s="102" t="s">
        <v>15</v>
      </c>
      <c r="D272" s="89" t="s">
        <v>100</v>
      </c>
      <c r="E272" s="87" t="s">
        <v>82</v>
      </c>
      <c r="F272" s="85">
        <v>2.6</v>
      </c>
      <c r="G272" s="104">
        <v>465.21</v>
      </c>
      <c r="H272" s="96">
        <f>ROUND(F272*G272,2)</f>
        <v>1209.55</v>
      </c>
      <c r="I272" s="98" t="s">
        <v>436</v>
      </c>
      <c r="J272" s="100"/>
      <c r="K272" s="64"/>
      <c r="L272" s="64"/>
      <c r="M272" s="64"/>
      <c r="N272" s="64"/>
    </row>
    <row r="273" spans="1:14" s="4" customFormat="1" ht="15" customHeight="1" x14ac:dyDescent="0.2">
      <c r="A273" s="92"/>
      <c r="B273" s="88"/>
      <c r="C273" s="103"/>
      <c r="D273" s="90"/>
      <c r="E273" s="88"/>
      <c r="F273" s="86"/>
      <c r="G273" s="105"/>
      <c r="H273" s="97"/>
      <c r="I273" s="99"/>
      <c r="J273" s="101"/>
      <c r="K273" s="64"/>
      <c r="L273" s="64"/>
      <c r="M273" s="64"/>
      <c r="N273" s="64"/>
    </row>
    <row r="274" spans="1:14" s="4" customFormat="1" ht="15" customHeight="1" x14ac:dyDescent="0.2">
      <c r="A274" s="91" t="s">
        <v>312</v>
      </c>
      <c r="B274" s="87" t="s">
        <v>7</v>
      </c>
      <c r="C274" s="102" t="s">
        <v>101</v>
      </c>
      <c r="D274" s="89" t="s">
        <v>102</v>
      </c>
      <c r="E274" s="87" t="s">
        <v>82</v>
      </c>
      <c r="F274" s="85">
        <v>2.6</v>
      </c>
      <c r="G274" s="104">
        <v>102.78</v>
      </c>
      <c r="H274" s="96">
        <f>ROUND(F274*G274,2)</f>
        <v>267.23</v>
      </c>
      <c r="I274" s="98" t="s">
        <v>436</v>
      </c>
      <c r="J274" s="100"/>
      <c r="K274" s="64"/>
      <c r="L274" s="64"/>
      <c r="M274" s="64"/>
      <c r="N274" s="64"/>
    </row>
    <row r="275" spans="1:14" s="4" customFormat="1" ht="15" customHeight="1" x14ac:dyDescent="0.2">
      <c r="A275" s="92"/>
      <c r="B275" s="88"/>
      <c r="C275" s="103"/>
      <c r="D275" s="90"/>
      <c r="E275" s="88"/>
      <c r="F275" s="86"/>
      <c r="G275" s="105"/>
      <c r="H275" s="97"/>
      <c r="I275" s="99"/>
      <c r="J275" s="101"/>
      <c r="K275" s="64"/>
      <c r="L275" s="64"/>
      <c r="M275" s="64"/>
      <c r="N275" s="64"/>
    </row>
    <row r="276" spans="1:14" s="4" customFormat="1" ht="19.899999999999999" customHeight="1" x14ac:dyDescent="0.2">
      <c r="A276" s="91" t="s">
        <v>313</v>
      </c>
      <c r="B276" s="87" t="s">
        <v>7</v>
      </c>
      <c r="C276" s="102" t="s">
        <v>108</v>
      </c>
      <c r="D276" s="89" t="s">
        <v>109</v>
      </c>
      <c r="E276" s="87" t="s">
        <v>80</v>
      </c>
      <c r="F276" s="85">
        <v>15.64</v>
      </c>
      <c r="G276" s="104">
        <v>161.69999999999999</v>
      </c>
      <c r="H276" s="96">
        <f>ROUND(F276*G276,2)</f>
        <v>2528.9899999999998</v>
      </c>
      <c r="I276" s="98" t="s">
        <v>323</v>
      </c>
      <c r="J276" s="100"/>
      <c r="K276" s="64"/>
      <c r="L276" s="64"/>
      <c r="M276" s="64"/>
      <c r="N276" s="64"/>
    </row>
    <row r="277" spans="1:14" s="4" customFormat="1" ht="19.899999999999999" customHeight="1" x14ac:dyDescent="0.2">
      <c r="A277" s="92"/>
      <c r="B277" s="88"/>
      <c r="C277" s="103"/>
      <c r="D277" s="90"/>
      <c r="E277" s="88"/>
      <c r="F277" s="86"/>
      <c r="G277" s="105"/>
      <c r="H277" s="97"/>
      <c r="I277" s="99"/>
      <c r="J277" s="101"/>
      <c r="K277" s="64"/>
      <c r="L277" s="64"/>
      <c r="M277" s="64"/>
      <c r="N277" s="64"/>
    </row>
    <row r="278" spans="1:14" s="4" customFormat="1" ht="12.75" x14ac:dyDescent="0.2">
      <c r="A278" s="91" t="s">
        <v>314</v>
      </c>
      <c r="B278" s="87" t="s">
        <v>7</v>
      </c>
      <c r="C278" s="102" t="s">
        <v>123</v>
      </c>
      <c r="D278" s="89" t="s">
        <v>494</v>
      </c>
      <c r="E278" s="87" t="s">
        <v>82</v>
      </c>
      <c r="F278" s="85">
        <v>0.47</v>
      </c>
      <c r="G278" s="104">
        <v>730.32</v>
      </c>
      <c r="H278" s="96">
        <f>ROUND(F278*G278,2)</f>
        <v>343.25</v>
      </c>
      <c r="I278" s="98" t="s">
        <v>324</v>
      </c>
      <c r="J278" s="100" t="s">
        <v>267</v>
      </c>
      <c r="K278" s="64"/>
      <c r="L278" s="64"/>
      <c r="M278" s="64"/>
      <c r="N278" s="64"/>
    </row>
    <row r="279" spans="1:14" s="4" customFormat="1" ht="15" customHeight="1" x14ac:dyDescent="0.2">
      <c r="A279" s="92"/>
      <c r="B279" s="88"/>
      <c r="C279" s="103"/>
      <c r="D279" s="90"/>
      <c r="E279" s="88"/>
      <c r="F279" s="86"/>
      <c r="G279" s="105"/>
      <c r="H279" s="97"/>
      <c r="I279" s="99"/>
      <c r="J279" s="101"/>
      <c r="K279" s="64"/>
      <c r="L279" s="64"/>
      <c r="M279" s="64"/>
      <c r="N279" s="64"/>
    </row>
    <row r="280" spans="1:14" s="4" customFormat="1" ht="17.45" customHeight="1" x14ac:dyDescent="0.2">
      <c r="A280" s="91" t="s">
        <v>315</v>
      </c>
      <c r="B280" s="87" t="s">
        <v>7</v>
      </c>
      <c r="C280" s="102" t="s">
        <v>110</v>
      </c>
      <c r="D280" s="89" t="s">
        <v>500</v>
      </c>
      <c r="E280" s="87" t="s">
        <v>80</v>
      </c>
      <c r="F280" s="85">
        <v>6.08</v>
      </c>
      <c r="G280" s="104">
        <v>79.2</v>
      </c>
      <c r="H280" s="96">
        <f>ROUND(F280*G280,2)</f>
        <v>481.54</v>
      </c>
      <c r="I280" s="98" t="s">
        <v>321</v>
      </c>
      <c r="J280" s="100" t="s">
        <v>322</v>
      </c>
      <c r="K280" s="64"/>
      <c r="L280" s="64"/>
      <c r="M280" s="64"/>
      <c r="N280" s="64"/>
    </row>
    <row r="281" spans="1:14" s="4" customFormat="1" ht="17.45" customHeight="1" x14ac:dyDescent="0.2">
      <c r="A281" s="92"/>
      <c r="B281" s="88"/>
      <c r="C281" s="103"/>
      <c r="D281" s="90"/>
      <c r="E281" s="88"/>
      <c r="F281" s="86"/>
      <c r="G281" s="105"/>
      <c r="H281" s="97"/>
      <c r="I281" s="99"/>
      <c r="J281" s="101"/>
      <c r="K281" s="64"/>
      <c r="L281" s="64"/>
      <c r="M281" s="64"/>
      <c r="N281" s="64"/>
    </row>
    <row r="282" spans="1:14" s="4" customFormat="1" ht="15" customHeight="1" x14ac:dyDescent="0.2">
      <c r="A282" s="91" t="s">
        <v>317</v>
      </c>
      <c r="B282" s="87" t="s">
        <v>7</v>
      </c>
      <c r="C282" s="102" t="s">
        <v>38</v>
      </c>
      <c r="D282" s="89" t="s">
        <v>39</v>
      </c>
      <c r="E282" s="87" t="s">
        <v>80</v>
      </c>
      <c r="F282" s="85">
        <v>7.81</v>
      </c>
      <c r="G282" s="104">
        <v>6.38</v>
      </c>
      <c r="H282" s="96">
        <f>ROUND(F282*G282,2)</f>
        <v>49.83</v>
      </c>
      <c r="I282" s="98" t="s">
        <v>437</v>
      </c>
      <c r="J282" s="100"/>
      <c r="K282" s="66"/>
    </row>
    <row r="283" spans="1:14" s="4" customFormat="1" ht="15" customHeight="1" x14ac:dyDescent="0.2">
      <c r="A283" s="92"/>
      <c r="B283" s="88"/>
      <c r="C283" s="103"/>
      <c r="D283" s="90"/>
      <c r="E283" s="88"/>
      <c r="F283" s="86"/>
      <c r="G283" s="105"/>
      <c r="H283" s="97"/>
      <c r="I283" s="99"/>
      <c r="J283" s="101"/>
      <c r="K283" s="66"/>
    </row>
    <row r="284" spans="1:14" s="4" customFormat="1" ht="15" customHeight="1" x14ac:dyDescent="0.2">
      <c r="A284" s="91" t="s">
        <v>318</v>
      </c>
      <c r="B284" s="87" t="s">
        <v>7</v>
      </c>
      <c r="C284" s="102" t="s">
        <v>40</v>
      </c>
      <c r="D284" s="89" t="s">
        <v>41</v>
      </c>
      <c r="E284" s="87" t="s">
        <v>80</v>
      </c>
      <c r="F284" s="85">
        <v>7.81</v>
      </c>
      <c r="G284" s="104">
        <v>25.21</v>
      </c>
      <c r="H284" s="96">
        <f>ROUND(F284*G284,2)</f>
        <v>196.89</v>
      </c>
      <c r="I284" s="98" t="s">
        <v>437</v>
      </c>
      <c r="J284" s="100"/>
      <c r="K284" s="66"/>
    </row>
    <row r="285" spans="1:14" s="4" customFormat="1" ht="15" customHeight="1" x14ac:dyDescent="0.2">
      <c r="A285" s="92"/>
      <c r="B285" s="88"/>
      <c r="C285" s="103"/>
      <c r="D285" s="90"/>
      <c r="E285" s="88"/>
      <c r="F285" s="86"/>
      <c r="G285" s="105"/>
      <c r="H285" s="97"/>
      <c r="I285" s="99"/>
      <c r="J285" s="101"/>
      <c r="K285" s="66"/>
    </row>
    <row r="286" spans="1:14" s="4" customFormat="1" ht="15" customHeight="1" x14ac:dyDescent="0.2">
      <c r="A286" s="91" t="s">
        <v>319</v>
      </c>
      <c r="B286" s="87" t="s">
        <v>7</v>
      </c>
      <c r="C286" s="102" t="s">
        <v>67</v>
      </c>
      <c r="D286" s="89" t="s">
        <v>68</v>
      </c>
      <c r="E286" s="87" t="s">
        <v>80</v>
      </c>
      <c r="F286" s="85">
        <v>7.81</v>
      </c>
      <c r="G286" s="104">
        <v>30.44</v>
      </c>
      <c r="H286" s="96">
        <f>ROUND(F286*G286,2)</f>
        <v>237.74</v>
      </c>
      <c r="I286" s="98" t="s">
        <v>437</v>
      </c>
      <c r="J286" s="100"/>
      <c r="K286" s="66"/>
    </row>
    <row r="287" spans="1:14" s="4" customFormat="1" ht="15" customHeight="1" x14ac:dyDescent="0.2">
      <c r="A287" s="92"/>
      <c r="B287" s="88"/>
      <c r="C287" s="103"/>
      <c r="D287" s="90"/>
      <c r="E287" s="88"/>
      <c r="F287" s="86"/>
      <c r="G287" s="105"/>
      <c r="H287" s="97"/>
      <c r="I287" s="99"/>
      <c r="J287" s="101"/>
      <c r="K287" s="66"/>
    </row>
    <row r="288" spans="1:14" s="4" customFormat="1" ht="12.75" x14ac:dyDescent="0.2">
      <c r="A288" s="91" t="s">
        <v>320</v>
      </c>
      <c r="B288" s="87" t="s">
        <v>7</v>
      </c>
      <c r="C288" s="102" t="s">
        <v>145</v>
      </c>
      <c r="D288" s="89" t="s">
        <v>146</v>
      </c>
      <c r="E288" s="87" t="s">
        <v>81</v>
      </c>
      <c r="F288" s="85">
        <v>15.4</v>
      </c>
      <c r="G288" s="104">
        <v>898.96</v>
      </c>
      <c r="H288" s="96">
        <f>ROUND(F288*G288,2)</f>
        <v>13843.98</v>
      </c>
      <c r="I288" s="98" t="s">
        <v>327</v>
      </c>
      <c r="J288" s="100"/>
      <c r="K288" s="66"/>
    </row>
    <row r="289" spans="1:14" s="4" customFormat="1" ht="15" customHeight="1" x14ac:dyDescent="0.2">
      <c r="A289" s="92"/>
      <c r="B289" s="88"/>
      <c r="C289" s="103"/>
      <c r="D289" s="90"/>
      <c r="E289" s="88"/>
      <c r="F289" s="86"/>
      <c r="G289" s="105"/>
      <c r="H289" s="97"/>
      <c r="I289" s="99"/>
      <c r="J289" s="101"/>
      <c r="K289" s="66"/>
    </row>
    <row r="290" spans="1:14" s="4" customFormat="1" ht="12.75" x14ac:dyDescent="0.2">
      <c r="A290" s="91" t="s">
        <v>325</v>
      </c>
      <c r="B290" s="87" t="s">
        <v>7</v>
      </c>
      <c r="C290" s="102" t="s">
        <v>149</v>
      </c>
      <c r="D290" s="89" t="s">
        <v>150</v>
      </c>
      <c r="E290" s="87" t="s">
        <v>81</v>
      </c>
      <c r="F290" s="85">
        <v>8.4</v>
      </c>
      <c r="G290" s="104">
        <v>199.72</v>
      </c>
      <c r="H290" s="96">
        <f>ROUND(F290*G290,2)</f>
        <v>1677.65</v>
      </c>
      <c r="I290" s="98" t="s">
        <v>328</v>
      </c>
      <c r="J290" s="100"/>
      <c r="K290" s="66"/>
    </row>
    <row r="291" spans="1:14" s="4" customFormat="1" ht="15" customHeight="1" x14ac:dyDescent="0.2">
      <c r="A291" s="92"/>
      <c r="B291" s="88"/>
      <c r="C291" s="103"/>
      <c r="D291" s="90"/>
      <c r="E291" s="88"/>
      <c r="F291" s="86"/>
      <c r="G291" s="105"/>
      <c r="H291" s="97"/>
      <c r="I291" s="99"/>
      <c r="J291" s="101"/>
      <c r="K291" s="66"/>
    </row>
    <row r="292" spans="1:14" s="4" customFormat="1" ht="12.75" x14ac:dyDescent="0.2">
      <c r="A292" s="91" t="s">
        <v>374</v>
      </c>
      <c r="B292" s="87" t="s">
        <v>7</v>
      </c>
      <c r="C292" s="102" t="s">
        <v>43</v>
      </c>
      <c r="D292" s="89" t="s">
        <v>44</v>
      </c>
      <c r="E292" s="87" t="s">
        <v>80</v>
      </c>
      <c r="F292" s="85">
        <v>18.48</v>
      </c>
      <c r="G292" s="104">
        <v>43.67</v>
      </c>
      <c r="H292" s="96">
        <f>ROUND(F292*G292,2)</f>
        <v>807.02</v>
      </c>
      <c r="I292" s="98" t="s">
        <v>326</v>
      </c>
      <c r="J292" s="100"/>
      <c r="K292" s="66"/>
    </row>
    <row r="293" spans="1:14" s="4" customFormat="1" ht="15" customHeight="1" x14ac:dyDescent="0.2">
      <c r="A293" s="92"/>
      <c r="B293" s="88"/>
      <c r="C293" s="103"/>
      <c r="D293" s="90"/>
      <c r="E293" s="88"/>
      <c r="F293" s="86"/>
      <c r="G293" s="105"/>
      <c r="H293" s="97"/>
      <c r="I293" s="99"/>
      <c r="J293" s="101"/>
      <c r="K293" s="66"/>
    </row>
    <row r="294" spans="1:14" s="4" customFormat="1" ht="15" x14ac:dyDescent="0.2">
      <c r="A294" s="17"/>
      <c r="B294" s="5"/>
      <c r="C294" s="36"/>
      <c r="D294" s="23"/>
      <c r="E294" s="22"/>
      <c r="F294" s="22"/>
      <c r="G294" s="28" t="s">
        <v>236</v>
      </c>
      <c r="H294" s="30">
        <f>SUM(H292,H290,H288,H286,H284,H282,H280,H278,H276,H274,H272,H270,H268,H266)</f>
        <v>31715.66</v>
      </c>
      <c r="I294" s="73"/>
      <c r="J294" s="52"/>
      <c r="K294" s="64"/>
      <c r="L294" s="64"/>
      <c r="M294" s="64"/>
      <c r="N294" s="64"/>
    </row>
    <row r="295" spans="1:14" s="4" customFormat="1" ht="15" x14ac:dyDescent="0.2">
      <c r="A295" s="38"/>
      <c r="B295" s="45"/>
      <c r="C295" s="69"/>
      <c r="D295" s="46" t="s">
        <v>349</v>
      </c>
      <c r="E295" s="45"/>
      <c r="F295" s="45"/>
      <c r="G295" s="45"/>
      <c r="H295" s="33"/>
      <c r="I295" s="72"/>
      <c r="J295" s="52"/>
      <c r="K295" s="66"/>
    </row>
    <row r="296" spans="1:14" s="4" customFormat="1" ht="13.9" customHeight="1" x14ac:dyDescent="0.2">
      <c r="A296" s="91" t="s">
        <v>375</v>
      </c>
      <c r="B296" s="87" t="s">
        <v>7</v>
      </c>
      <c r="C296" s="102" t="s">
        <v>49</v>
      </c>
      <c r="D296" s="89" t="s">
        <v>50</v>
      </c>
      <c r="E296" s="87" t="s">
        <v>93</v>
      </c>
      <c r="F296" s="85">
        <v>148.80000000000001</v>
      </c>
      <c r="G296" s="104">
        <v>23.41</v>
      </c>
      <c r="H296" s="96">
        <f>ROUND(F296*G296,2)</f>
        <v>3483.41</v>
      </c>
      <c r="I296" s="98" t="s">
        <v>350</v>
      </c>
      <c r="J296" s="100"/>
      <c r="K296" s="66"/>
    </row>
    <row r="297" spans="1:14" s="4" customFormat="1" ht="13.9" customHeight="1" x14ac:dyDescent="0.2">
      <c r="A297" s="92"/>
      <c r="B297" s="88"/>
      <c r="C297" s="103"/>
      <c r="D297" s="90"/>
      <c r="E297" s="88"/>
      <c r="F297" s="86"/>
      <c r="G297" s="105"/>
      <c r="H297" s="97"/>
      <c r="I297" s="99"/>
      <c r="J297" s="101"/>
      <c r="K297" s="66"/>
    </row>
    <row r="298" spans="1:14" s="4" customFormat="1" ht="13.9" customHeight="1" x14ac:dyDescent="0.2">
      <c r="A298" s="106" t="s">
        <v>376</v>
      </c>
      <c r="B298" s="87" t="s">
        <v>7</v>
      </c>
      <c r="C298" s="102" t="s">
        <v>43</v>
      </c>
      <c r="D298" s="89" t="s">
        <v>44</v>
      </c>
      <c r="E298" s="87" t="s">
        <v>80</v>
      </c>
      <c r="F298" s="85">
        <v>18.600000000000001</v>
      </c>
      <c r="G298" s="104">
        <v>43.67</v>
      </c>
      <c r="H298" s="96">
        <f>ROUND(F298*G298,2)</f>
        <v>812.26</v>
      </c>
      <c r="I298" s="98" t="s">
        <v>352</v>
      </c>
      <c r="J298" s="100"/>
      <c r="K298" s="66"/>
    </row>
    <row r="299" spans="1:14" s="4" customFormat="1" ht="13.9" customHeight="1" x14ac:dyDescent="0.2">
      <c r="A299" s="107"/>
      <c r="B299" s="88"/>
      <c r="C299" s="103"/>
      <c r="D299" s="90"/>
      <c r="E299" s="88"/>
      <c r="F299" s="86"/>
      <c r="G299" s="105"/>
      <c r="H299" s="97"/>
      <c r="I299" s="99"/>
      <c r="J299" s="101"/>
      <c r="K299" s="66"/>
    </row>
    <row r="300" spans="1:14" s="4" customFormat="1" ht="13.9" customHeight="1" x14ac:dyDescent="0.2">
      <c r="A300" s="91" t="s">
        <v>377</v>
      </c>
      <c r="B300" s="87" t="s">
        <v>7</v>
      </c>
      <c r="C300" s="102" t="s">
        <v>117</v>
      </c>
      <c r="D300" s="89" t="s">
        <v>118</v>
      </c>
      <c r="E300" s="87" t="s">
        <v>80</v>
      </c>
      <c r="F300" s="85">
        <v>18.600000000000001</v>
      </c>
      <c r="G300" s="104">
        <v>186.21</v>
      </c>
      <c r="H300" s="96">
        <f>ROUND(F300*G300,2)</f>
        <v>3463.51</v>
      </c>
      <c r="I300" s="98" t="s">
        <v>352</v>
      </c>
      <c r="J300" s="100"/>
      <c r="K300" s="66"/>
    </row>
    <row r="301" spans="1:14" s="4" customFormat="1" ht="13.9" customHeight="1" x14ac:dyDescent="0.2">
      <c r="A301" s="92"/>
      <c r="B301" s="88"/>
      <c r="C301" s="103"/>
      <c r="D301" s="90"/>
      <c r="E301" s="88"/>
      <c r="F301" s="86"/>
      <c r="G301" s="105"/>
      <c r="H301" s="97"/>
      <c r="I301" s="99"/>
      <c r="J301" s="101"/>
      <c r="K301" s="66"/>
    </row>
    <row r="302" spans="1:14" s="4" customFormat="1" ht="13.9" customHeight="1" x14ac:dyDescent="0.2">
      <c r="A302" s="91" t="s">
        <v>378</v>
      </c>
      <c r="B302" s="87" t="s">
        <v>7</v>
      </c>
      <c r="C302" s="102" t="s">
        <v>121</v>
      </c>
      <c r="D302" s="89" t="s">
        <v>122</v>
      </c>
      <c r="E302" s="87" t="s">
        <v>81</v>
      </c>
      <c r="F302" s="85">
        <v>6.2</v>
      </c>
      <c r="G302" s="104">
        <v>120.58</v>
      </c>
      <c r="H302" s="96">
        <f>ROUND(F302*G302,2)</f>
        <v>747.6</v>
      </c>
      <c r="I302" s="98" t="s">
        <v>373</v>
      </c>
      <c r="J302" s="100"/>
      <c r="K302" s="66"/>
    </row>
    <row r="303" spans="1:14" s="4" customFormat="1" ht="13.9" customHeight="1" x14ac:dyDescent="0.2">
      <c r="A303" s="92"/>
      <c r="B303" s="88"/>
      <c r="C303" s="103"/>
      <c r="D303" s="90"/>
      <c r="E303" s="88"/>
      <c r="F303" s="86"/>
      <c r="G303" s="105"/>
      <c r="H303" s="97"/>
      <c r="I303" s="99"/>
      <c r="J303" s="101"/>
      <c r="K303" s="66"/>
    </row>
    <row r="304" spans="1:14" s="4" customFormat="1" ht="13.9" customHeight="1" x14ac:dyDescent="0.2">
      <c r="A304" s="91" t="s">
        <v>407</v>
      </c>
      <c r="B304" s="87" t="s">
        <v>7</v>
      </c>
      <c r="C304" s="102" t="s">
        <v>204</v>
      </c>
      <c r="D304" s="89" t="s">
        <v>205</v>
      </c>
      <c r="E304" s="87" t="s">
        <v>81</v>
      </c>
      <c r="F304" s="85">
        <v>3</v>
      </c>
      <c r="G304" s="104">
        <v>71.03</v>
      </c>
      <c r="H304" s="96">
        <f>ROUND(F304*G304,2)</f>
        <v>213.09</v>
      </c>
      <c r="I304" s="98" t="s">
        <v>351</v>
      </c>
      <c r="J304" s="100"/>
      <c r="K304" s="66"/>
    </row>
    <row r="305" spans="1:13" s="4" customFormat="1" ht="13.9" customHeight="1" x14ac:dyDescent="0.2">
      <c r="A305" s="92"/>
      <c r="B305" s="88"/>
      <c r="C305" s="103"/>
      <c r="D305" s="90"/>
      <c r="E305" s="88"/>
      <c r="F305" s="86"/>
      <c r="G305" s="105"/>
      <c r="H305" s="97"/>
      <c r="I305" s="99"/>
      <c r="J305" s="101"/>
      <c r="K305" s="66"/>
    </row>
    <row r="306" spans="1:13" s="4" customFormat="1" ht="15" x14ac:dyDescent="0.2">
      <c r="A306" s="17"/>
      <c r="B306" s="5"/>
      <c r="C306" s="36"/>
      <c r="D306" s="23"/>
      <c r="E306" s="22"/>
      <c r="F306" s="22"/>
      <c r="G306" s="28" t="s">
        <v>236</v>
      </c>
      <c r="H306" s="30">
        <f>SUM(H296:H305)</f>
        <v>8719.8700000000008</v>
      </c>
      <c r="I306" s="73"/>
      <c r="J306" s="52"/>
      <c r="K306" s="64"/>
      <c r="L306" s="64"/>
      <c r="M306" s="64"/>
    </row>
    <row r="307" spans="1:13" s="4" customFormat="1" ht="15" x14ac:dyDescent="0.2">
      <c r="A307" s="38"/>
      <c r="B307" s="45"/>
      <c r="C307" s="69"/>
      <c r="D307" s="46" t="s">
        <v>409</v>
      </c>
      <c r="E307" s="45"/>
      <c r="F307" s="45"/>
      <c r="G307" s="45"/>
      <c r="H307" s="33"/>
      <c r="I307" s="72"/>
      <c r="J307" s="52"/>
      <c r="K307" s="66"/>
    </row>
    <row r="308" spans="1:13" s="4" customFormat="1" ht="22.9" customHeight="1" x14ac:dyDescent="0.2">
      <c r="A308" s="91" t="s">
        <v>408</v>
      </c>
      <c r="B308" s="87" t="s">
        <v>7</v>
      </c>
      <c r="C308" s="102" t="s">
        <v>221</v>
      </c>
      <c r="D308" s="89" t="s">
        <v>222</v>
      </c>
      <c r="E308" s="87" t="s">
        <v>80</v>
      </c>
      <c r="F308" s="85">
        <v>33.090000000000003</v>
      </c>
      <c r="G308" s="104">
        <v>119.32</v>
      </c>
      <c r="H308" s="96">
        <f>ROUND(F308*G308,2)</f>
        <v>3948.3</v>
      </c>
      <c r="I308" s="98" t="s">
        <v>453</v>
      </c>
      <c r="J308" s="100"/>
      <c r="K308" s="66"/>
    </row>
    <row r="309" spans="1:13" s="4" customFormat="1" ht="22.9" customHeight="1" x14ac:dyDescent="0.2">
      <c r="A309" s="92"/>
      <c r="B309" s="88"/>
      <c r="C309" s="103"/>
      <c r="D309" s="90"/>
      <c r="E309" s="88"/>
      <c r="F309" s="86"/>
      <c r="G309" s="105"/>
      <c r="H309" s="97"/>
      <c r="I309" s="99"/>
      <c r="J309" s="101"/>
      <c r="K309" s="66"/>
    </row>
    <row r="310" spans="1:13" s="4" customFormat="1" ht="12.75" x14ac:dyDescent="0.2">
      <c r="A310" s="91" t="s">
        <v>410</v>
      </c>
      <c r="B310" s="87" t="s">
        <v>7</v>
      </c>
      <c r="C310" s="102" t="s">
        <v>158</v>
      </c>
      <c r="D310" s="89" t="s">
        <v>159</v>
      </c>
      <c r="E310" s="87" t="s">
        <v>80</v>
      </c>
      <c r="F310" s="85">
        <v>4.37</v>
      </c>
      <c r="G310" s="104">
        <v>149.61000000000001</v>
      </c>
      <c r="H310" s="96">
        <f>ROUND(F310*G310,2)</f>
        <v>653.79999999999995</v>
      </c>
      <c r="I310" s="98" t="s">
        <v>412</v>
      </c>
      <c r="J310" s="100"/>
      <c r="K310" s="66"/>
    </row>
    <row r="311" spans="1:13" s="4" customFormat="1" ht="12.75" x14ac:dyDescent="0.2">
      <c r="A311" s="92"/>
      <c r="B311" s="88"/>
      <c r="C311" s="103"/>
      <c r="D311" s="90"/>
      <c r="E311" s="88"/>
      <c r="F311" s="86"/>
      <c r="G311" s="105"/>
      <c r="H311" s="97"/>
      <c r="I311" s="99"/>
      <c r="J311" s="101"/>
      <c r="K311" s="66"/>
    </row>
    <row r="312" spans="1:13" s="4" customFormat="1" ht="12.75" x14ac:dyDescent="0.2">
      <c r="A312" s="91" t="s">
        <v>445</v>
      </c>
      <c r="B312" s="87" t="s">
        <v>7</v>
      </c>
      <c r="C312" s="102" t="s">
        <v>143</v>
      </c>
      <c r="D312" s="89" t="s">
        <v>144</v>
      </c>
      <c r="E312" s="87" t="s">
        <v>80</v>
      </c>
      <c r="F312" s="85">
        <v>4</v>
      </c>
      <c r="G312" s="104">
        <v>1362.98</v>
      </c>
      <c r="H312" s="96">
        <f>ROUND(F312*G312,2)</f>
        <v>5451.92</v>
      </c>
      <c r="I312" s="98" t="s">
        <v>413</v>
      </c>
      <c r="J312" s="100"/>
      <c r="K312" s="66"/>
    </row>
    <row r="313" spans="1:13" s="4" customFormat="1" ht="12.75" x14ac:dyDescent="0.2">
      <c r="A313" s="92"/>
      <c r="B313" s="88"/>
      <c r="C313" s="103"/>
      <c r="D313" s="90"/>
      <c r="E313" s="88"/>
      <c r="F313" s="86"/>
      <c r="G313" s="105"/>
      <c r="H313" s="97"/>
      <c r="I313" s="99"/>
      <c r="J313" s="101"/>
      <c r="K313" s="66"/>
    </row>
    <row r="314" spans="1:13" s="4" customFormat="1" ht="15" x14ac:dyDescent="0.2">
      <c r="A314" s="17"/>
      <c r="B314" s="5"/>
      <c r="C314" s="36"/>
      <c r="D314" s="23"/>
      <c r="E314" s="22"/>
      <c r="F314" s="22"/>
      <c r="G314" s="28" t="s">
        <v>236</v>
      </c>
      <c r="H314" s="30">
        <f>SUM(H308:H313)</f>
        <v>10054.02</v>
      </c>
      <c r="I314" s="73"/>
      <c r="J314" s="52"/>
      <c r="K314" s="64"/>
      <c r="L314" s="64"/>
      <c r="M314" s="64"/>
    </row>
    <row r="315" spans="1:13" s="4" customFormat="1" ht="15" x14ac:dyDescent="0.2">
      <c r="A315" s="44"/>
      <c r="B315" s="39"/>
      <c r="C315" s="37"/>
      <c r="D315" s="40"/>
      <c r="E315" s="41"/>
      <c r="F315" s="41"/>
      <c r="G315" s="42" t="s">
        <v>225</v>
      </c>
      <c r="H315" s="43">
        <f>SUM(H314,H306,H294,H264)</f>
        <v>108341.32</v>
      </c>
      <c r="I315" s="73"/>
      <c r="J315" s="52"/>
      <c r="K315" s="66"/>
    </row>
    <row r="316" spans="1:13" s="4" customFormat="1" ht="15" x14ac:dyDescent="0.2">
      <c r="A316" s="38" t="s">
        <v>25</v>
      </c>
      <c r="B316" s="45"/>
      <c r="C316" s="69"/>
      <c r="D316" s="46" t="s">
        <v>411</v>
      </c>
      <c r="E316" s="45"/>
      <c r="F316" s="45"/>
      <c r="G316" s="45"/>
      <c r="H316" s="33"/>
      <c r="I316" s="72"/>
      <c r="J316" s="52"/>
      <c r="K316" s="66"/>
    </row>
    <row r="317" spans="1:13" s="4" customFormat="1" ht="22.9" customHeight="1" x14ac:dyDescent="0.2">
      <c r="A317" s="91" t="s">
        <v>26</v>
      </c>
      <c r="B317" s="87" t="s">
        <v>7</v>
      </c>
      <c r="C317" s="102" t="s">
        <v>221</v>
      </c>
      <c r="D317" s="89" t="s">
        <v>222</v>
      </c>
      <c r="E317" s="87" t="s">
        <v>80</v>
      </c>
      <c r="F317" s="85">
        <v>65.2</v>
      </c>
      <c r="G317" s="104">
        <v>119.32</v>
      </c>
      <c r="H317" s="96">
        <f>ROUND(F317*G317,2)</f>
        <v>7779.66</v>
      </c>
      <c r="I317" s="98" t="s">
        <v>452</v>
      </c>
      <c r="J317" s="100"/>
      <c r="K317" s="66"/>
    </row>
    <row r="318" spans="1:13" s="4" customFormat="1" ht="22.9" customHeight="1" x14ac:dyDescent="0.2">
      <c r="A318" s="92"/>
      <c r="B318" s="88"/>
      <c r="C318" s="103"/>
      <c r="D318" s="90"/>
      <c r="E318" s="88"/>
      <c r="F318" s="86"/>
      <c r="G318" s="105"/>
      <c r="H318" s="97"/>
      <c r="I318" s="99"/>
      <c r="J318" s="101"/>
      <c r="K318" s="66"/>
    </row>
    <row r="319" spans="1:13" s="4" customFormat="1" ht="12.75" x14ac:dyDescent="0.2">
      <c r="A319" s="106" t="s">
        <v>27</v>
      </c>
      <c r="B319" s="87" t="s">
        <v>7</v>
      </c>
      <c r="C319" s="102" t="s">
        <v>223</v>
      </c>
      <c r="D319" s="89" t="s">
        <v>224</v>
      </c>
      <c r="E319" s="87" t="s">
        <v>81</v>
      </c>
      <c r="F319" s="85">
        <v>23.3</v>
      </c>
      <c r="G319" s="104">
        <v>53.98</v>
      </c>
      <c r="H319" s="96">
        <f>ROUND(F319*G319,2)</f>
        <v>1257.73</v>
      </c>
      <c r="I319" s="98" t="s">
        <v>475</v>
      </c>
      <c r="J319" s="100"/>
      <c r="K319" s="66"/>
    </row>
    <row r="320" spans="1:13" s="4" customFormat="1" ht="15" customHeight="1" x14ac:dyDescent="0.2">
      <c r="A320" s="107"/>
      <c r="B320" s="88"/>
      <c r="C320" s="103"/>
      <c r="D320" s="90"/>
      <c r="E320" s="88"/>
      <c r="F320" s="86"/>
      <c r="G320" s="105"/>
      <c r="H320" s="97"/>
      <c r="I320" s="99"/>
      <c r="J320" s="101"/>
      <c r="K320" s="66"/>
    </row>
    <row r="321" spans="1:13" s="4" customFormat="1" ht="12.75" x14ac:dyDescent="0.2">
      <c r="A321" s="106" t="s">
        <v>53</v>
      </c>
      <c r="B321" s="87" t="s">
        <v>7</v>
      </c>
      <c r="C321" s="102" t="s">
        <v>48</v>
      </c>
      <c r="D321" s="89" t="s">
        <v>501</v>
      </c>
      <c r="E321" s="87" t="s">
        <v>82</v>
      </c>
      <c r="F321" s="85">
        <v>2.02</v>
      </c>
      <c r="G321" s="104">
        <v>183.8</v>
      </c>
      <c r="H321" s="96">
        <f>ROUND(F321*G321,2)</f>
        <v>371.28</v>
      </c>
      <c r="I321" s="98" t="s">
        <v>476</v>
      </c>
      <c r="J321" s="100" t="s">
        <v>478</v>
      </c>
      <c r="K321" s="66"/>
    </row>
    <row r="322" spans="1:13" s="4" customFormat="1" ht="15" customHeight="1" x14ac:dyDescent="0.2">
      <c r="A322" s="107"/>
      <c r="B322" s="88"/>
      <c r="C322" s="103"/>
      <c r="D322" s="90"/>
      <c r="E322" s="88"/>
      <c r="F322" s="86"/>
      <c r="G322" s="105"/>
      <c r="H322" s="97"/>
      <c r="I322" s="99"/>
      <c r="J322" s="101"/>
      <c r="K322" s="66"/>
    </row>
    <row r="323" spans="1:13" s="4" customFormat="1" ht="12.75" x14ac:dyDescent="0.2">
      <c r="A323" s="106" t="s">
        <v>54</v>
      </c>
      <c r="B323" s="87" t="s">
        <v>7</v>
      </c>
      <c r="C323" s="102" t="s">
        <v>124</v>
      </c>
      <c r="D323" s="89" t="s">
        <v>502</v>
      </c>
      <c r="E323" s="87" t="s">
        <v>82</v>
      </c>
      <c r="F323" s="85">
        <v>2.02</v>
      </c>
      <c r="G323" s="104">
        <v>674.34</v>
      </c>
      <c r="H323" s="96">
        <f>ROUND(F323*G323,2)</f>
        <v>1362.17</v>
      </c>
      <c r="I323" s="98" t="s">
        <v>476</v>
      </c>
      <c r="J323" s="100" t="s">
        <v>478</v>
      </c>
      <c r="K323" s="66"/>
    </row>
    <row r="324" spans="1:13" s="4" customFormat="1" ht="15" customHeight="1" x14ac:dyDescent="0.2">
      <c r="A324" s="107"/>
      <c r="B324" s="88"/>
      <c r="C324" s="103"/>
      <c r="D324" s="90"/>
      <c r="E324" s="88"/>
      <c r="F324" s="86"/>
      <c r="G324" s="105"/>
      <c r="H324" s="97"/>
      <c r="I324" s="99"/>
      <c r="J324" s="101"/>
      <c r="K324" s="66"/>
    </row>
    <row r="325" spans="1:13" s="4" customFormat="1" ht="12.75" x14ac:dyDescent="0.2">
      <c r="A325" s="106" t="s">
        <v>55</v>
      </c>
      <c r="B325" s="87" t="s">
        <v>7</v>
      </c>
      <c r="C325" s="102" t="s">
        <v>123</v>
      </c>
      <c r="D325" s="89" t="s">
        <v>503</v>
      </c>
      <c r="E325" s="87" t="s">
        <v>82</v>
      </c>
      <c r="F325" s="85">
        <v>1.21</v>
      </c>
      <c r="G325" s="104">
        <v>730.32</v>
      </c>
      <c r="H325" s="96">
        <f>ROUND(F325*G325,2)</f>
        <v>883.69</v>
      </c>
      <c r="I325" s="98" t="s">
        <v>477</v>
      </c>
      <c r="J325" s="100" t="s">
        <v>479</v>
      </c>
      <c r="K325" s="66"/>
    </row>
    <row r="326" spans="1:13" s="4" customFormat="1" ht="15" customHeight="1" x14ac:dyDescent="0.2">
      <c r="A326" s="107"/>
      <c r="B326" s="88"/>
      <c r="C326" s="103"/>
      <c r="D326" s="90"/>
      <c r="E326" s="88"/>
      <c r="F326" s="86"/>
      <c r="G326" s="105"/>
      <c r="H326" s="97"/>
      <c r="I326" s="99"/>
      <c r="J326" s="101"/>
      <c r="K326" s="66"/>
    </row>
    <row r="327" spans="1:13" s="4" customFormat="1" ht="25.15" customHeight="1" x14ac:dyDescent="0.2">
      <c r="A327" s="106" t="s">
        <v>56</v>
      </c>
      <c r="B327" s="87" t="s">
        <v>7</v>
      </c>
      <c r="C327" s="102" t="s">
        <v>127</v>
      </c>
      <c r="D327" s="89" t="s">
        <v>128</v>
      </c>
      <c r="E327" s="87" t="s">
        <v>80</v>
      </c>
      <c r="F327" s="85">
        <v>40.42</v>
      </c>
      <c r="G327" s="104">
        <v>187.51</v>
      </c>
      <c r="H327" s="96">
        <f>ROUND(F327*G327,2)</f>
        <v>7579.15</v>
      </c>
      <c r="I327" s="98" t="s">
        <v>474</v>
      </c>
      <c r="J327" s="100"/>
      <c r="K327" s="66"/>
    </row>
    <row r="328" spans="1:13" s="4" customFormat="1" ht="25.15" customHeight="1" x14ac:dyDescent="0.2">
      <c r="A328" s="107"/>
      <c r="B328" s="88"/>
      <c r="C328" s="103"/>
      <c r="D328" s="90"/>
      <c r="E328" s="88"/>
      <c r="F328" s="86"/>
      <c r="G328" s="105"/>
      <c r="H328" s="97"/>
      <c r="I328" s="99"/>
      <c r="J328" s="101"/>
      <c r="K328" s="66"/>
    </row>
    <row r="329" spans="1:13" s="4" customFormat="1" ht="25.15" customHeight="1" x14ac:dyDescent="0.2">
      <c r="A329" s="106" t="s">
        <v>57</v>
      </c>
      <c r="B329" s="87" t="s">
        <v>7</v>
      </c>
      <c r="C329" s="102" t="s">
        <v>129</v>
      </c>
      <c r="D329" s="89" t="s">
        <v>130</v>
      </c>
      <c r="E329" s="87" t="s">
        <v>81</v>
      </c>
      <c r="F329" s="85">
        <v>26.86</v>
      </c>
      <c r="G329" s="104">
        <v>42.85</v>
      </c>
      <c r="H329" s="96">
        <f>ROUND(F329*G329,2)</f>
        <v>1150.95</v>
      </c>
      <c r="I329" s="98" t="s">
        <v>473</v>
      </c>
      <c r="J329" s="100"/>
      <c r="K329" s="66"/>
    </row>
    <row r="330" spans="1:13" s="4" customFormat="1" ht="25.15" customHeight="1" x14ac:dyDescent="0.2">
      <c r="A330" s="107"/>
      <c r="B330" s="88"/>
      <c r="C330" s="103"/>
      <c r="D330" s="90"/>
      <c r="E330" s="88"/>
      <c r="F330" s="86"/>
      <c r="G330" s="105"/>
      <c r="H330" s="97"/>
      <c r="I330" s="99"/>
      <c r="J330" s="101"/>
      <c r="K330" s="66"/>
    </row>
    <row r="331" spans="1:13" s="4" customFormat="1" ht="25.15" customHeight="1" x14ac:dyDescent="0.2">
      <c r="A331" s="106" t="s">
        <v>334</v>
      </c>
      <c r="B331" s="87" t="s">
        <v>7</v>
      </c>
      <c r="C331" s="102" t="s">
        <v>131</v>
      </c>
      <c r="D331" s="89" t="s">
        <v>132</v>
      </c>
      <c r="E331" s="87" t="s">
        <v>80</v>
      </c>
      <c r="F331" s="85">
        <v>40.42</v>
      </c>
      <c r="G331" s="104">
        <v>42.38</v>
      </c>
      <c r="H331" s="96">
        <f>ROUND(F331*G331,2)</f>
        <v>1713</v>
      </c>
      <c r="I331" s="98" t="s">
        <v>474</v>
      </c>
      <c r="J331" s="100"/>
      <c r="K331" s="66"/>
    </row>
    <row r="332" spans="1:13" s="4" customFormat="1" ht="25.15" customHeight="1" x14ac:dyDescent="0.2">
      <c r="A332" s="107"/>
      <c r="B332" s="88"/>
      <c r="C332" s="103"/>
      <c r="D332" s="90"/>
      <c r="E332" s="88"/>
      <c r="F332" s="86"/>
      <c r="G332" s="105"/>
      <c r="H332" s="97"/>
      <c r="I332" s="99"/>
      <c r="J332" s="101"/>
      <c r="K332" s="66"/>
    </row>
    <row r="333" spans="1:13" s="4" customFormat="1" ht="36.6" customHeight="1" x14ac:dyDescent="0.2">
      <c r="A333" s="106" t="s">
        <v>335</v>
      </c>
      <c r="B333" s="87" t="s">
        <v>7</v>
      </c>
      <c r="C333" s="102" t="s">
        <v>133</v>
      </c>
      <c r="D333" s="89" t="s">
        <v>134</v>
      </c>
      <c r="E333" s="87" t="s">
        <v>81</v>
      </c>
      <c r="F333" s="85">
        <v>26.86</v>
      </c>
      <c r="G333" s="104">
        <v>4.24</v>
      </c>
      <c r="H333" s="96">
        <f>ROUND(F333*G333,2)</f>
        <v>113.89</v>
      </c>
      <c r="I333" s="98" t="s">
        <v>473</v>
      </c>
      <c r="J333" s="100"/>
      <c r="K333" s="66"/>
    </row>
    <row r="334" spans="1:13" s="4" customFormat="1" ht="12.75" x14ac:dyDescent="0.2">
      <c r="A334" s="107"/>
      <c r="B334" s="88"/>
      <c r="C334" s="103"/>
      <c r="D334" s="90"/>
      <c r="E334" s="88"/>
      <c r="F334" s="86"/>
      <c r="G334" s="105"/>
      <c r="H334" s="97"/>
      <c r="I334" s="99"/>
      <c r="J334" s="101"/>
      <c r="K334" s="66"/>
    </row>
    <row r="335" spans="1:13" s="4" customFormat="1" ht="15" x14ac:dyDescent="0.2">
      <c r="A335" s="17"/>
      <c r="B335" s="5"/>
      <c r="C335" s="36"/>
      <c r="D335" s="23"/>
      <c r="E335" s="22"/>
      <c r="F335" s="22"/>
      <c r="G335" s="28" t="s">
        <v>225</v>
      </c>
      <c r="H335" s="30">
        <f>SUM(H317:H334)</f>
        <v>22211.52</v>
      </c>
      <c r="I335" s="73"/>
      <c r="J335" s="52"/>
      <c r="K335" s="64"/>
      <c r="L335" s="64"/>
      <c r="M335" s="64"/>
    </row>
    <row r="336" spans="1:13" s="4" customFormat="1" ht="15" x14ac:dyDescent="0.2">
      <c r="A336" s="64"/>
      <c r="B336" s="64"/>
      <c r="C336" s="70"/>
      <c r="D336" s="64"/>
      <c r="E336" s="13"/>
      <c r="F336" s="13"/>
      <c r="G336" s="29"/>
      <c r="H336" s="31"/>
      <c r="I336" s="74"/>
      <c r="J336" s="64"/>
      <c r="K336" s="64"/>
      <c r="L336" s="64"/>
    </row>
    <row r="337" spans="1:11" s="4" customFormat="1" ht="16.5" x14ac:dyDescent="0.2">
      <c r="A337" s="64"/>
      <c r="B337" s="64"/>
      <c r="C337" s="70"/>
      <c r="D337" s="64"/>
      <c r="E337" s="48" t="s">
        <v>76</v>
      </c>
      <c r="F337" s="19"/>
      <c r="G337" s="19"/>
      <c r="H337" s="47">
        <f>SUM(H335,H315,H233,H25)</f>
        <v>304186.12000000005</v>
      </c>
      <c r="I337" s="75"/>
      <c r="J337" s="64"/>
      <c r="K337" s="66"/>
    </row>
    <row r="338" spans="1:11" s="4" customFormat="1" ht="16.5" x14ac:dyDescent="0.2">
      <c r="A338" s="64"/>
      <c r="B338" s="64"/>
      <c r="C338" s="70"/>
      <c r="D338" s="64"/>
      <c r="E338" s="49" t="s">
        <v>74</v>
      </c>
      <c r="F338" s="54">
        <v>20</v>
      </c>
      <c r="G338" s="20" t="s">
        <v>73</v>
      </c>
      <c r="H338" s="47">
        <f>ROUND(H337*(F338/100),2)</f>
        <v>60837.22</v>
      </c>
      <c r="I338" s="75"/>
      <c r="J338" s="64"/>
      <c r="K338" s="66"/>
    </row>
    <row r="339" spans="1:11" s="4" customFormat="1" ht="16.5" x14ac:dyDescent="0.2">
      <c r="A339" s="64"/>
      <c r="B339" s="64"/>
      <c r="C339" s="70"/>
      <c r="D339" s="83"/>
      <c r="E339" s="48" t="s">
        <v>75</v>
      </c>
      <c r="F339" s="19"/>
      <c r="G339" s="19"/>
      <c r="H339" s="47">
        <f>SUM(H338,H337)</f>
        <v>365023.34000000008</v>
      </c>
      <c r="I339" s="75"/>
      <c r="J339" s="64"/>
      <c r="K339" s="67"/>
    </row>
    <row r="340" spans="1:11" s="4" customFormat="1" x14ac:dyDescent="0.2">
      <c r="A340" s="1"/>
      <c r="B340" s="1"/>
      <c r="C340" s="34"/>
      <c r="D340" s="18"/>
      <c r="E340" s="1"/>
      <c r="F340" s="24"/>
      <c r="G340" s="24"/>
      <c r="H340" s="24"/>
      <c r="I340" s="75"/>
      <c r="J340" s="64"/>
      <c r="K340" s="66"/>
    </row>
    <row r="341" spans="1:11" s="4" customFormat="1" x14ac:dyDescent="0.2">
      <c r="A341" s="6"/>
      <c r="B341" s="7"/>
      <c r="C341" s="35"/>
      <c r="D341" s="14" t="s">
        <v>60</v>
      </c>
      <c r="E341" s="21"/>
      <c r="F341" s="25"/>
      <c r="G341" s="25"/>
      <c r="H341" s="25"/>
      <c r="I341" s="75"/>
      <c r="J341" s="64"/>
      <c r="K341" s="66"/>
    </row>
    <row r="342" spans="1:11" s="4" customFormat="1" x14ac:dyDescent="0.2">
      <c r="A342" s="6"/>
      <c r="B342" s="9"/>
      <c r="C342" s="34"/>
      <c r="D342" s="14" t="s">
        <v>505</v>
      </c>
      <c r="E342" s="21"/>
      <c r="F342" s="25"/>
      <c r="G342" s="25"/>
      <c r="H342" s="25"/>
      <c r="I342" s="75"/>
      <c r="J342" s="64"/>
      <c r="K342" s="66"/>
    </row>
    <row r="343" spans="1:11" x14ac:dyDescent="0.2">
      <c r="A343" s="6"/>
      <c r="B343" s="9"/>
      <c r="D343" s="14" t="s">
        <v>506</v>
      </c>
      <c r="E343" s="21"/>
      <c r="F343" s="25"/>
      <c r="G343" s="25"/>
      <c r="H343" s="25"/>
      <c r="I343" s="75"/>
    </row>
    <row r="344" spans="1:11" x14ac:dyDescent="0.2">
      <c r="A344" s="6"/>
      <c r="B344" s="7"/>
      <c r="C344" s="35"/>
      <c r="D344" s="14"/>
      <c r="E344" s="21"/>
      <c r="F344" s="25"/>
      <c r="G344" s="25"/>
      <c r="H344" s="25"/>
      <c r="I344" s="75"/>
    </row>
    <row r="345" spans="1:11" x14ac:dyDescent="0.2">
      <c r="A345" s="6"/>
      <c r="B345" s="7"/>
      <c r="C345" s="35"/>
      <c r="D345" s="68"/>
      <c r="E345" s="21"/>
      <c r="F345" s="25"/>
      <c r="G345" s="25"/>
      <c r="H345" s="25"/>
      <c r="I345" s="75"/>
    </row>
    <row r="346" spans="1:11" x14ac:dyDescent="0.2">
      <c r="A346" s="6"/>
      <c r="B346" s="7"/>
      <c r="C346" s="35"/>
      <c r="D346" s="8"/>
      <c r="E346" s="6"/>
      <c r="F346" s="26"/>
      <c r="G346" s="26"/>
      <c r="H346" s="26"/>
      <c r="I346" s="76"/>
    </row>
    <row r="347" spans="1:11" s="4" customFormat="1" x14ac:dyDescent="0.2">
      <c r="A347" s="6"/>
      <c r="B347" s="7"/>
      <c r="C347" s="35"/>
      <c r="D347" s="8"/>
      <c r="E347" s="6"/>
      <c r="F347" s="26"/>
      <c r="G347" s="26"/>
      <c r="H347" s="26"/>
      <c r="I347" s="76"/>
      <c r="J347" s="64"/>
      <c r="K347" s="67"/>
    </row>
    <row r="348" spans="1:11" x14ac:dyDescent="0.2">
      <c r="A348" s="6"/>
      <c r="B348" s="10"/>
      <c r="C348" s="35"/>
      <c r="D348" s="8"/>
      <c r="E348" s="6"/>
      <c r="F348" s="26"/>
      <c r="G348" s="26"/>
      <c r="H348" s="26"/>
      <c r="I348" s="76"/>
    </row>
    <row r="349" spans="1:11" x14ac:dyDescent="0.2">
      <c r="A349" s="6"/>
      <c r="B349" s="10"/>
      <c r="C349" s="35"/>
      <c r="D349" s="8"/>
      <c r="E349" s="6"/>
      <c r="F349" s="26"/>
      <c r="G349" s="26"/>
      <c r="H349" s="26"/>
      <c r="I349" s="76"/>
    </row>
    <row r="350" spans="1:11" ht="15" x14ac:dyDescent="0.2">
      <c r="A350" s="11"/>
      <c r="B350" s="12"/>
      <c r="C350" s="35"/>
      <c r="D350" s="8"/>
      <c r="E350" s="6"/>
      <c r="F350" s="26"/>
      <c r="G350" s="26"/>
      <c r="H350" s="26"/>
      <c r="I350" s="76"/>
    </row>
    <row r="351" spans="1:11" x14ac:dyDescent="0.2">
      <c r="A351" s="6"/>
      <c r="B351" s="6"/>
      <c r="C351" s="35"/>
      <c r="D351" s="8"/>
      <c r="E351" s="6"/>
      <c r="F351" s="26"/>
      <c r="G351" s="26"/>
      <c r="H351" s="26"/>
      <c r="I351" s="76"/>
    </row>
    <row r="352" spans="1:11" x14ac:dyDescent="0.2">
      <c r="A352" s="6"/>
      <c r="B352" s="6"/>
      <c r="C352" s="35"/>
      <c r="D352" s="8"/>
      <c r="E352" s="6"/>
      <c r="F352" s="26"/>
      <c r="G352" s="26"/>
      <c r="H352" s="26"/>
      <c r="I352" s="76"/>
    </row>
    <row r="353" spans="1:9" x14ac:dyDescent="0.2">
      <c r="A353" s="6"/>
      <c r="B353" s="6"/>
      <c r="C353" s="35"/>
      <c r="D353" s="8" t="s">
        <v>512</v>
      </c>
      <c r="E353" s="6"/>
      <c r="F353" s="26"/>
      <c r="G353" s="26"/>
      <c r="H353" s="26"/>
      <c r="I353" s="76"/>
    </row>
    <row r="354" spans="1:9" x14ac:dyDescent="0.2">
      <c r="A354" s="6"/>
      <c r="B354" s="6"/>
      <c r="C354" s="35"/>
      <c r="D354" s="8"/>
      <c r="E354" s="6"/>
      <c r="F354" s="26"/>
      <c r="G354" s="26"/>
      <c r="H354" s="26"/>
      <c r="I354" s="76"/>
    </row>
    <row r="355" spans="1:9" x14ac:dyDescent="0.2">
      <c r="A355" s="6"/>
      <c r="B355" s="6"/>
      <c r="C355" s="35"/>
      <c r="D355" s="8"/>
      <c r="E355" s="6"/>
      <c r="F355" s="26"/>
      <c r="G355" s="26"/>
      <c r="H355" s="26"/>
      <c r="I355" s="76"/>
    </row>
    <row r="356" spans="1:9" x14ac:dyDescent="0.2">
      <c r="A356" s="6"/>
      <c r="B356" s="6"/>
      <c r="C356" s="35"/>
      <c r="D356" s="8"/>
      <c r="E356" s="6"/>
      <c r="F356" s="26"/>
      <c r="G356" s="26"/>
      <c r="H356" s="26"/>
      <c r="I356" s="76"/>
    </row>
    <row r="357" spans="1:9" x14ac:dyDescent="0.2">
      <c r="A357" s="6"/>
      <c r="B357" s="6"/>
      <c r="C357" s="35"/>
      <c r="D357" s="8"/>
      <c r="E357" s="6"/>
      <c r="F357" s="26"/>
      <c r="G357" s="26"/>
      <c r="H357" s="26"/>
      <c r="I357" s="76"/>
    </row>
    <row r="358" spans="1:9" x14ac:dyDescent="0.2">
      <c r="A358" s="6"/>
      <c r="B358" s="6"/>
      <c r="C358" s="35"/>
      <c r="D358" s="8"/>
      <c r="E358" s="6"/>
      <c r="F358" s="26"/>
      <c r="G358" s="26"/>
      <c r="H358" s="26"/>
      <c r="I358" s="76"/>
    </row>
    <row r="359" spans="1:9" x14ac:dyDescent="0.2">
      <c r="A359" s="6"/>
      <c r="B359" s="6"/>
      <c r="C359" s="35"/>
      <c r="D359" s="8"/>
      <c r="E359" s="6"/>
      <c r="F359" s="26"/>
      <c r="G359" s="26"/>
      <c r="H359" s="26"/>
      <c r="I359" s="76"/>
    </row>
    <row r="360" spans="1:9" x14ac:dyDescent="0.2">
      <c r="A360" s="6"/>
      <c r="B360" s="6"/>
      <c r="C360" s="35"/>
      <c r="D360" s="8"/>
      <c r="E360" s="6"/>
      <c r="F360" s="26"/>
      <c r="G360" s="26"/>
      <c r="H360" s="26"/>
      <c r="I360" s="76"/>
    </row>
  </sheetData>
  <mergeCells count="1465">
    <mergeCell ref="J93:J94"/>
    <mergeCell ref="I85:I86"/>
    <mergeCell ref="J85:J86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A85:A86"/>
    <mergeCell ref="B85:B86"/>
    <mergeCell ref="C85:C86"/>
    <mergeCell ref="D85:D86"/>
    <mergeCell ref="G91:G92"/>
    <mergeCell ref="H91:H92"/>
    <mergeCell ref="I91:I92"/>
    <mergeCell ref="J87:J88"/>
    <mergeCell ref="A89:A90"/>
    <mergeCell ref="B89:B90"/>
    <mergeCell ref="C89:C90"/>
    <mergeCell ref="D89:D90"/>
    <mergeCell ref="E89:E90"/>
    <mergeCell ref="A93:A94"/>
    <mergeCell ref="B93:B94"/>
    <mergeCell ref="C93:C94"/>
    <mergeCell ref="D93:D94"/>
    <mergeCell ref="E93:E94"/>
    <mergeCell ref="F93:F94"/>
    <mergeCell ref="J190:J191"/>
    <mergeCell ref="I194:I195"/>
    <mergeCell ref="J194:J195"/>
    <mergeCell ref="A196:A197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A194:A195"/>
    <mergeCell ref="B194:B195"/>
    <mergeCell ref="C194:C195"/>
    <mergeCell ref="D194:D195"/>
    <mergeCell ref="E194:E195"/>
    <mergeCell ref="F194:F195"/>
    <mergeCell ref="G93:G94"/>
    <mergeCell ref="G188:G189"/>
    <mergeCell ref="H188:H189"/>
    <mergeCell ref="A190:A191"/>
    <mergeCell ref="B190:B191"/>
    <mergeCell ref="C190:C191"/>
    <mergeCell ref="D190:D191"/>
    <mergeCell ref="E190:E191"/>
    <mergeCell ref="E85:E86"/>
    <mergeCell ref="A87:A88"/>
    <mergeCell ref="B87:B88"/>
    <mergeCell ref="C87:C88"/>
    <mergeCell ref="D87:D88"/>
    <mergeCell ref="E87:E88"/>
    <mergeCell ref="F87:F88"/>
    <mergeCell ref="G87:G88"/>
    <mergeCell ref="H87:H88"/>
    <mergeCell ref="D188:D189"/>
    <mergeCell ref="E188:E189"/>
    <mergeCell ref="F188:F189"/>
    <mergeCell ref="A124:A125"/>
    <mergeCell ref="A126:A127"/>
    <mergeCell ref="A186:A187"/>
    <mergeCell ref="F186:F187"/>
    <mergeCell ref="H110:H111"/>
    <mergeCell ref="H130:H131"/>
    <mergeCell ref="A97:A98"/>
    <mergeCell ref="B97:B98"/>
    <mergeCell ref="C97:C98"/>
    <mergeCell ref="D97:D98"/>
    <mergeCell ref="E97:E98"/>
    <mergeCell ref="A182:A183"/>
    <mergeCell ref="I87:I88"/>
    <mergeCell ref="H93:H94"/>
    <mergeCell ref="I93:I94"/>
    <mergeCell ref="G186:G187"/>
    <mergeCell ref="H186:H187"/>
    <mergeCell ref="I186:I187"/>
    <mergeCell ref="J186:J187"/>
    <mergeCell ref="A184:A185"/>
    <mergeCell ref="B184:B185"/>
    <mergeCell ref="C184:C185"/>
    <mergeCell ref="D184:D185"/>
    <mergeCell ref="E184:E185"/>
    <mergeCell ref="F184:F185"/>
    <mergeCell ref="G184:G185"/>
    <mergeCell ref="H184:H185"/>
    <mergeCell ref="G194:G195"/>
    <mergeCell ref="H194:H195"/>
    <mergeCell ref="I188:I189"/>
    <mergeCell ref="J188:J189"/>
    <mergeCell ref="A192:A193"/>
    <mergeCell ref="B192:B193"/>
    <mergeCell ref="C192:C193"/>
    <mergeCell ref="D192:D193"/>
    <mergeCell ref="E192:E193"/>
    <mergeCell ref="F192:F193"/>
    <mergeCell ref="G192:G193"/>
    <mergeCell ref="H192:H193"/>
    <mergeCell ref="I192:I193"/>
    <mergeCell ref="J192:J193"/>
    <mergeCell ref="A188:A189"/>
    <mergeCell ref="B188:B189"/>
    <mergeCell ref="C188:C189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81:A82"/>
    <mergeCell ref="B81:B82"/>
    <mergeCell ref="C81:C82"/>
    <mergeCell ref="D81:D82"/>
    <mergeCell ref="E81:E82"/>
    <mergeCell ref="F81:F82"/>
    <mergeCell ref="G81:G82"/>
    <mergeCell ref="H81:H82"/>
    <mergeCell ref="B68:B69"/>
    <mergeCell ref="C68:C69"/>
    <mergeCell ref="D68:D69"/>
    <mergeCell ref="E68:E69"/>
    <mergeCell ref="F68:F69"/>
    <mergeCell ref="G68:G69"/>
    <mergeCell ref="H68:H69"/>
    <mergeCell ref="I72:I73"/>
    <mergeCell ref="J72:J73"/>
    <mergeCell ref="I74:I75"/>
    <mergeCell ref="J74:J75"/>
    <mergeCell ref="B28:B29"/>
    <mergeCell ref="C28:C29"/>
    <mergeCell ref="D28:D29"/>
    <mergeCell ref="C290:C291"/>
    <mergeCell ref="D290:D291"/>
    <mergeCell ref="E290:E291"/>
    <mergeCell ref="F290:F291"/>
    <mergeCell ref="G290:G291"/>
    <mergeCell ref="H290:H291"/>
    <mergeCell ref="I290:I291"/>
    <mergeCell ref="J290:J291"/>
    <mergeCell ref="A288:A289"/>
    <mergeCell ref="B288:B289"/>
    <mergeCell ref="C288:C289"/>
    <mergeCell ref="D288:D289"/>
    <mergeCell ref="E288:E289"/>
    <mergeCell ref="F288:F289"/>
    <mergeCell ref="G288:G289"/>
    <mergeCell ref="H288:H289"/>
    <mergeCell ref="I292:I293"/>
    <mergeCell ref="J292:J293"/>
    <mergeCell ref="A292:A293"/>
    <mergeCell ref="B292:B293"/>
    <mergeCell ref="C292:C293"/>
    <mergeCell ref="D292:D293"/>
    <mergeCell ref="E292:E293"/>
    <mergeCell ref="F292:F293"/>
    <mergeCell ref="G292:G293"/>
    <mergeCell ref="H292:H293"/>
    <mergeCell ref="I288:I289"/>
    <mergeCell ref="J288:J289"/>
    <mergeCell ref="A290:A291"/>
    <mergeCell ref="B290:B291"/>
    <mergeCell ref="I286:I287"/>
    <mergeCell ref="J286:J287"/>
    <mergeCell ref="A266:A267"/>
    <mergeCell ref="B266:B267"/>
    <mergeCell ref="C266:C267"/>
    <mergeCell ref="D266:D267"/>
    <mergeCell ref="E266:E267"/>
    <mergeCell ref="F266:F267"/>
    <mergeCell ref="G266:G267"/>
    <mergeCell ref="H266:H267"/>
    <mergeCell ref="I266:I267"/>
    <mergeCell ref="J266:J267"/>
    <mergeCell ref="A276:A277"/>
    <mergeCell ref="B276:B277"/>
    <mergeCell ref="C276:C277"/>
    <mergeCell ref="D276:D277"/>
    <mergeCell ref="E276:E277"/>
    <mergeCell ref="F276:F277"/>
    <mergeCell ref="G276:G277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2:I283"/>
    <mergeCell ref="J282:J283"/>
    <mergeCell ref="A284:A285"/>
    <mergeCell ref="B284:B285"/>
    <mergeCell ref="C284:C285"/>
    <mergeCell ref="I284:I285"/>
    <mergeCell ref="J284:J285"/>
    <mergeCell ref="A282:A283"/>
    <mergeCell ref="B282:B283"/>
    <mergeCell ref="C282:C283"/>
    <mergeCell ref="D282:D283"/>
    <mergeCell ref="E282:E283"/>
    <mergeCell ref="F282:F283"/>
    <mergeCell ref="G282:G283"/>
    <mergeCell ref="H282:H283"/>
    <mergeCell ref="A274:A275"/>
    <mergeCell ref="B274:B275"/>
    <mergeCell ref="C274:C275"/>
    <mergeCell ref="D274:D275"/>
    <mergeCell ref="E274:E275"/>
    <mergeCell ref="F274:F275"/>
    <mergeCell ref="G274:G275"/>
    <mergeCell ref="H274:H275"/>
    <mergeCell ref="A280:A281"/>
    <mergeCell ref="B280:B281"/>
    <mergeCell ref="C280:C281"/>
    <mergeCell ref="D280:D281"/>
    <mergeCell ref="H276:H277"/>
    <mergeCell ref="A278:A279"/>
    <mergeCell ref="B278:B279"/>
    <mergeCell ref="C278:C279"/>
    <mergeCell ref="D278:D279"/>
    <mergeCell ref="E278:E279"/>
    <mergeCell ref="F278:F279"/>
    <mergeCell ref="G278:G279"/>
    <mergeCell ref="H278:H279"/>
    <mergeCell ref="D284:D285"/>
    <mergeCell ref="E284:E285"/>
    <mergeCell ref="F284:F285"/>
    <mergeCell ref="G284:G285"/>
    <mergeCell ref="H284:H285"/>
    <mergeCell ref="I124:I125"/>
    <mergeCell ref="J124:J125"/>
    <mergeCell ref="B262:B263"/>
    <mergeCell ref="C262:C263"/>
    <mergeCell ref="D262:D263"/>
    <mergeCell ref="E262:E263"/>
    <mergeCell ref="F262:F263"/>
    <mergeCell ref="G262:G263"/>
    <mergeCell ref="J258:J259"/>
    <mergeCell ref="E256:E257"/>
    <mergeCell ref="F256:F257"/>
    <mergeCell ref="F130:F131"/>
    <mergeCell ref="G130:G131"/>
    <mergeCell ref="B124:B125"/>
    <mergeCell ref="C124:C125"/>
    <mergeCell ref="D124:D125"/>
    <mergeCell ref="E124:E125"/>
    <mergeCell ref="F124:F125"/>
    <mergeCell ref="G124:G125"/>
    <mergeCell ref="H124:H125"/>
    <mergeCell ref="F190:F191"/>
    <mergeCell ref="G190:G191"/>
    <mergeCell ref="I184:I185"/>
    <mergeCell ref="J184:J185"/>
    <mergeCell ref="B186:B187"/>
    <mergeCell ref="C186:C187"/>
    <mergeCell ref="D186:D187"/>
    <mergeCell ref="E186:E187"/>
    <mergeCell ref="I110:I111"/>
    <mergeCell ref="J110:J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6:I117"/>
    <mergeCell ref="J116:J117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A110:A111"/>
    <mergeCell ref="B110:B111"/>
    <mergeCell ref="C110:C111"/>
    <mergeCell ref="D110:D111"/>
    <mergeCell ref="E110:E111"/>
    <mergeCell ref="F110:F111"/>
    <mergeCell ref="G110:G111"/>
    <mergeCell ref="H240:H241"/>
    <mergeCell ref="I240:I241"/>
    <mergeCell ref="J240:J241"/>
    <mergeCell ref="A246:A247"/>
    <mergeCell ref="B246:B247"/>
    <mergeCell ref="C246:C247"/>
    <mergeCell ref="D246:D247"/>
    <mergeCell ref="E246:E247"/>
    <mergeCell ref="F246:F247"/>
    <mergeCell ref="G246:G247"/>
    <mergeCell ref="B126:B127"/>
    <mergeCell ref="C126:C127"/>
    <mergeCell ref="I112:I113"/>
    <mergeCell ref="J112:J113"/>
    <mergeCell ref="A114:A115"/>
    <mergeCell ref="B114:B115"/>
    <mergeCell ref="C114:C115"/>
    <mergeCell ref="C240:C241"/>
    <mergeCell ref="D240:D241"/>
    <mergeCell ref="I246:I247"/>
    <mergeCell ref="J246:J247"/>
    <mergeCell ref="H244:H245"/>
    <mergeCell ref="I244:I245"/>
    <mergeCell ref="J244:J245"/>
    <mergeCell ref="D114:D115"/>
    <mergeCell ref="E114:E115"/>
    <mergeCell ref="F114:F115"/>
    <mergeCell ref="G114:G115"/>
    <mergeCell ref="H114:H115"/>
    <mergeCell ref="I114:I115"/>
    <mergeCell ref="J114:J115"/>
    <mergeCell ref="I130:I131"/>
    <mergeCell ref="I126:I127"/>
    <mergeCell ref="J126:J127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J130:J131"/>
    <mergeCell ref="A130:A131"/>
    <mergeCell ref="B130:B131"/>
    <mergeCell ref="C130:C131"/>
    <mergeCell ref="D130:D131"/>
    <mergeCell ref="E130:E131"/>
    <mergeCell ref="D126:D127"/>
    <mergeCell ref="E126:E127"/>
    <mergeCell ref="F126:F127"/>
    <mergeCell ref="G126:G127"/>
    <mergeCell ref="H126:H127"/>
    <mergeCell ref="J242:J243"/>
    <mergeCell ref="A244:A245"/>
    <mergeCell ref="B244:B245"/>
    <mergeCell ref="C244:C245"/>
    <mergeCell ref="D244:D245"/>
    <mergeCell ref="E244:E245"/>
    <mergeCell ref="F244:F245"/>
    <mergeCell ref="G244:G245"/>
    <mergeCell ref="A242:A243"/>
    <mergeCell ref="B242:B243"/>
    <mergeCell ref="C242:C243"/>
    <mergeCell ref="D242:D243"/>
    <mergeCell ref="E242:E243"/>
    <mergeCell ref="F242:F243"/>
    <mergeCell ref="G242:G243"/>
    <mergeCell ref="H252:H253"/>
    <mergeCell ref="I252:I253"/>
    <mergeCell ref="J252:J253"/>
    <mergeCell ref="A252:A253"/>
    <mergeCell ref="B252:B253"/>
    <mergeCell ref="C252:C253"/>
    <mergeCell ref="D252:D253"/>
    <mergeCell ref="E252:E253"/>
    <mergeCell ref="F252:F253"/>
    <mergeCell ref="G252:G253"/>
    <mergeCell ref="A250:A251"/>
    <mergeCell ref="B250:B251"/>
    <mergeCell ref="C250:C251"/>
    <mergeCell ref="D250:D251"/>
    <mergeCell ref="E250:E251"/>
    <mergeCell ref="F250:F251"/>
    <mergeCell ref="G250:G251"/>
    <mergeCell ref="A236:A237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A238:A239"/>
    <mergeCell ref="B238:B239"/>
    <mergeCell ref="C238:C239"/>
    <mergeCell ref="E248:E249"/>
    <mergeCell ref="F248:F249"/>
    <mergeCell ref="G248:G249"/>
    <mergeCell ref="H248:H249"/>
    <mergeCell ref="I248:I249"/>
    <mergeCell ref="J248:J249"/>
    <mergeCell ref="H242:H243"/>
    <mergeCell ref="D238:D239"/>
    <mergeCell ref="E238:E239"/>
    <mergeCell ref="F238:F239"/>
    <mergeCell ref="G238:G239"/>
    <mergeCell ref="H238:H239"/>
    <mergeCell ref="I238:I239"/>
    <mergeCell ref="J238:J239"/>
    <mergeCell ref="E240:E241"/>
    <mergeCell ref="F240:F241"/>
    <mergeCell ref="G240:G241"/>
    <mergeCell ref="H246:H247"/>
    <mergeCell ref="I242:I243"/>
    <mergeCell ref="I46:I47"/>
    <mergeCell ref="J46:J47"/>
    <mergeCell ref="A38:A39"/>
    <mergeCell ref="B38:B39"/>
    <mergeCell ref="C38:C39"/>
    <mergeCell ref="D38:D39"/>
    <mergeCell ref="E74:E75"/>
    <mergeCell ref="F74:F75"/>
    <mergeCell ref="G74:G75"/>
    <mergeCell ref="H74:H75"/>
    <mergeCell ref="I68:I69"/>
    <mergeCell ref="J68:J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A68:A69"/>
    <mergeCell ref="A56:A57"/>
    <mergeCell ref="B56:B57"/>
    <mergeCell ref="C56:C57"/>
    <mergeCell ref="D56:D57"/>
    <mergeCell ref="E56:E57"/>
    <mergeCell ref="E28:E29"/>
    <mergeCell ref="F28:F29"/>
    <mergeCell ref="G28:G29"/>
    <mergeCell ref="H28:H29"/>
    <mergeCell ref="D34:D35"/>
    <mergeCell ref="E34:E35"/>
    <mergeCell ref="F34:F35"/>
    <mergeCell ref="I60:I61"/>
    <mergeCell ref="J60:J61"/>
    <mergeCell ref="A60:A61"/>
    <mergeCell ref="B60:B61"/>
    <mergeCell ref="C60:C61"/>
    <mergeCell ref="D60:D61"/>
    <mergeCell ref="E60:E61"/>
    <mergeCell ref="F60:F61"/>
    <mergeCell ref="G60:G61"/>
    <mergeCell ref="H60:H61"/>
    <mergeCell ref="I38:I39"/>
    <mergeCell ref="J38:J39"/>
    <mergeCell ref="A46:A47"/>
    <mergeCell ref="B46:B47"/>
    <mergeCell ref="C46:C47"/>
    <mergeCell ref="D46:D47"/>
    <mergeCell ref="A32:A33"/>
    <mergeCell ref="B32:B33"/>
    <mergeCell ref="C32:C33"/>
    <mergeCell ref="D32:D33"/>
    <mergeCell ref="A40:A41"/>
    <mergeCell ref="B40:B41"/>
    <mergeCell ref="C40:C41"/>
    <mergeCell ref="D40:D41"/>
    <mergeCell ref="F40:F41"/>
    <mergeCell ref="A23:A24"/>
    <mergeCell ref="E23:E24"/>
    <mergeCell ref="F23:F24"/>
    <mergeCell ref="G23:G24"/>
    <mergeCell ref="H23:H24"/>
    <mergeCell ref="I23:I24"/>
    <mergeCell ref="J23:J24"/>
    <mergeCell ref="B23:B24"/>
    <mergeCell ref="C23:C24"/>
    <mergeCell ref="D23:D24"/>
    <mergeCell ref="E38:E39"/>
    <mergeCell ref="F38:F39"/>
    <mergeCell ref="G38:G39"/>
    <mergeCell ref="H38:H39"/>
    <mergeCell ref="I28:I29"/>
    <mergeCell ref="J28:J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A28:A29"/>
    <mergeCell ref="G34:G35"/>
    <mergeCell ref="H34:H35"/>
    <mergeCell ref="A34:A35"/>
    <mergeCell ref="B34:B35"/>
    <mergeCell ref="C34:C35"/>
    <mergeCell ref="B182:B183"/>
    <mergeCell ref="A248:A249"/>
    <mergeCell ref="B248:B249"/>
    <mergeCell ref="C248:C249"/>
    <mergeCell ref="D248:D249"/>
    <mergeCell ref="A254:A255"/>
    <mergeCell ref="C176:C177"/>
    <mergeCell ref="D176:D177"/>
    <mergeCell ref="J180:J181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E180:E181"/>
    <mergeCell ref="F180:F181"/>
    <mergeCell ref="G180:G181"/>
    <mergeCell ref="H180:H181"/>
    <mergeCell ref="I180:I181"/>
    <mergeCell ref="A180:A181"/>
    <mergeCell ref="I228:I229"/>
    <mergeCell ref="J228:J229"/>
    <mergeCell ref="D254:D255"/>
    <mergeCell ref="E254:E255"/>
    <mergeCell ref="F254:F255"/>
    <mergeCell ref="G254:G255"/>
    <mergeCell ref="A240:A241"/>
    <mergeCell ref="B240:B241"/>
    <mergeCell ref="B180:B181"/>
    <mergeCell ref="C172:C173"/>
    <mergeCell ref="D172:D173"/>
    <mergeCell ref="J176:J177"/>
    <mergeCell ref="J172:J173"/>
    <mergeCell ref="B172:B173"/>
    <mergeCell ref="B178:B179"/>
    <mergeCell ref="C178:C179"/>
    <mergeCell ref="D178:D179"/>
    <mergeCell ref="E178:E179"/>
    <mergeCell ref="F178:F179"/>
    <mergeCell ref="G178:G179"/>
    <mergeCell ref="H178:H179"/>
    <mergeCell ref="I178:I179"/>
    <mergeCell ref="D174:D175"/>
    <mergeCell ref="E174:E175"/>
    <mergeCell ref="F174:F175"/>
    <mergeCell ref="G174:G175"/>
    <mergeCell ref="H174:H175"/>
    <mergeCell ref="I174:I175"/>
    <mergeCell ref="J280:J281"/>
    <mergeCell ref="E280:E281"/>
    <mergeCell ref="F280:F281"/>
    <mergeCell ref="G280:G281"/>
    <mergeCell ref="H280:H281"/>
    <mergeCell ref="I280:I281"/>
    <mergeCell ref="I272:I273"/>
    <mergeCell ref="J272:J273"/>
    <mergeCell ref="I274:I275"/>
    <mergeCell ref="J274:J275"/>
    <mergeCell ref="I276:I277"/>
    <mergeCell ref="J276:J277"/>
    <mergeCell ref="I258:I259"/>
    <mergeCell ref="H262:H263"/>
    <mergeCell ref="A260:A261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J174:J175"/>
    <mergeCell ref="E172:E173"/>
    <mergeCell ref="F172:F173"/>
    <mergeCell ref="G172:G173"/>
    <mergeCell ref="H172:H173"/>
    <mergeCell ref="I172:I173"/>
    <mergeCell ref="A172:A173"/>
    <mergeCell ref="C268:C269"/>
    <mergeCell ref="D268:D269"/>
    <mergeCell ref="A178:A179"/>
    <mergeCell ref="J178:J179"/>
    <mergeCell ref="E176:E177"/>
    <mergeCell ref="F176:F177"/>
    <mergeCell ref="G176:G177"/>
    <mergeCell ref="H176:H177"/>
    <mergeCell ref="I176:I177"/>
    <mergeCell ref="A176:A177"/>
    <mergeCell ref="B176:B177"/>
    <mergeCell ref="A174:A175"/>
    <mergeCell ref="B174:B175"/>
    <mergeCell ref="C174:C175"/>
    <mergeCell ref="I254:I255"/>
    <mergeCell ref="J254:J255"/>
    <mergeCell ref="D258:D259"/>
    <mergeCell ref="E258:E259"/>
    <mergeCell ref="F258:F259"/>
    <mergeCell ref="G258:G259"/>
    <mergeCell ref="H258:H259"/>
    <mergeCell ref="A256:A257"/>
    <mergeCell ref="B256:B257"/>
    <mergeCell ref="B254:B255"/>
    <mergeCell ref="C254:C255"/>
    <mergeCell ref="I278:I279"/>
    <mergeCell ref="J278:J279"/>
    <mergeCell ref="C256:C257"/>
    <mergeCell ref="D256:D257"/>
    <mergeCell ref="J268:J269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J271"/>
    <mergeCell ref="E268:E269"/>
    <mergeCell ref="F268:F269"/>
    <mergeCell ref="G268:G269"/>
    <mergeCell ref="H268:H269"/>
    <mergeCell ref="I268:I269"/>
    <mergeCell ref="A268:A269"/>
    <mergeCell ref="B268:B269"/>
    <mergeCell ref="I262:I263"/>
    <mergeCell ref="J262:J263"/>
    <mergeCell ref="A262:A263"/>
    <mergeCell ref="J256:J257"/>
    <mergeCell ref="A258:A259"/>
    <mergeCell ref="B258:B259"/>
    <mergeCell ref="C258:C259"/>
    <mergeCell ref="G256:G257"/>
    <mergeCell ref="H256:H257"/>
    <mergeCell ref="I256:I257"/>
    <mergeCell ref="A11:A12"/>
    <mergeCell ref="H254:H255"/>
    <mergeCell ref="I9:I10"/>
    <mergeCell ref="J19:J20"/>
    <mergeCell ref="J9:J10"/>
    <mergeCell ref="J11:J12"/>
    <mergeCell ref="J13:J14"/>
    <mergeCell ref="J15:J16"/>
    <mergeCell ref="E11:E12"/>
    <mergeCell ref="F11:F12"/>
    <mergeCell ref="G11:G12"/>
    <mergeCell ref="H11:H12"/>
    <mergeCell ref="I11:I12"/>
    <mergeCell ref="E13:E14"/>
    <mergeCell ref="F13:F14"/>
    <mergeCell ref="G13:G14"/>
    <mergeCell ref="I13:I14"/>
    <mergeCell ref="I19:I20"/>
    <mergeCell ref="I15:I16"/>
    <mergeCell ref="F19:F20"/>
    <mergeCell ref="I216:I217"/>
    <mergeCell ref="J216:J217"/>
    <mergeCell ref="I32:I33"/>
    <mergeCell ref="J32:J33"/>
    <mergeCell ref="I34:I35"/>
    <mergeCell ref="J34:J35"/>
    <mergeCell ref="E32:E33"/>
    <mergeCell ref="F32:F33"/>
    <mergeCell ref="G32:G33"/>
    <mergeCell ref="H32:H33"/>
    <mergeCell ref="H216:H217"/>
    <mergeCell ref="D9:D10"/>
    <mergeCell ref="D11:D12"/>
    <mergeCell ref="C11:C12"/>
    <mergeCell ref="B19:B20"/>
    <mergeCell ref="C19:C20"/>
    <mergeCell ref="D19:D20"/>
    <mergeCell ref="A19:A20"/>
    <mergeCell ref="A13:A14"/>
    <mergeCell ref="B13:B14"/>
    <mergeCell ref="A15:A16"/>
    <mergeCell ref="B15:B16"/>
    <mergeCell ref="C15:C16"/>
    <mergeCell ref="D15:D16"/>
    <mergeCell ref="C13:C14"/>
    <mergeCell ref="H13:H14"/>
    <mergeCell ref="E9:E10"/>
    <mergeCell ref="F9:F10"/>
    <mergeCell ref="G9:G10"/>
    <mergeCell ref="H9:H10"/>
    <mergeCell ref="E19:E20"/>
    <mergeCell ref="G19:G20"/>
    <mergeCell ref="H19:H20"/>
    <mergeCell ref="E15:E16"/>
    <mergeCell ref="F15:F16"/>
    <mergeCell ref="G15:G16"/>
    <mergeCell ref="H15:H16"/>
    <mergeCell ref="D13:D14"/>
    <mergeCell ref="A9:A10"/>
    <mergeCell ref="B9:B10"/>
    <mergeCell ref="C180:C181"/>
    <mergeCell ref="D180:D181"/>
    <mergeCell ref="C9:C10"/>
    <mergeCell ref="B11:B12"/>
    <mergeCell ref="I230:I231"/>
    <mergeCell ref="J230:J231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G40:G41"/>
    <mergeCell ref="H40:H41"/>
    <mergeCell ref="I40:I41"/>
    <mergeCell ref="J40:J41"/>
    <mergeCell ref="A36:A37"/>
    <mergeCell ref="B36:B37"/>
    <mergeCell ref="C36:C37"/>
    <mergeCell ref="D36:D37"/>
    <mergeCell ref="E36:E37"/>
    <mergeCell ref="F36:F37"/>
    <mergeCell ref="A333:A334"/>
    <mergeCell ref="A319:A320"/>
    <mergeCell ref="B319:B320"/>
    <mergeCell ref="C319:C320"/>
    <mergeCell ref="D319:D320"/>
    <mergeCell ref="E319:E320"/>
    <mergeCell ref="F319:F320"/>
    <mergeCell ref="G319:G320"/>
    <mergeCell ref="I327:I328"/>
    <mergeCell ref="J327:J328"/>
    <mergeCell ref="A327:A328"/>
    <mergeCell ref="B327:B328"/>
    <mergeCell ref="C327:C328"/>
    <mergeCell ref="D327:D328"/>
    <mergeCell ref="E327:E328"/>
    <mergeCell ref="F327:F328"/>
    <mergeCell ref="G327:G328"/>
    <mergeCell ref="H327:H328"/>
    <mergeCell ref="I333:I334"/>
    <mergeCell ref="J333:J334"/>
    <mergeCell ref="B333:B334"/>
    <mergeCell ref="C333:C334"/>
    <mergeCell ref="D333:D334"/>
    <mergeCell ref="E333:E334"/>
    <mergeCell ref="F333:F334"/>
    <mergeCell ref="G333:G334"/>
    <mergeCell ref="H333:H334"/>
    <mergeCell ref="I321:I322"/>
    <mergeCell ref="J321:J322"/>
    <mergeCell ref="A329:A330"/>
    <mergeCell ref="B329:B330"/>
    <mergeCell ref="C329:C330"/>
    <mergeCell ref="G36:G37"/>
    <mergeCell ref="H36:H37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E40:E41"/>
    <mergeCell ref="F52:F53"/>
    <mergeCell ref="I52:I53"/>
    <mergeCell ref="J52:J53"/>
    <mergeCell ref="A54:A55"/>
    <mergeCell ref="B54:B55"/>
    <mergeCell ref="C54:C55"/>
    <mergeCell ref="D54:D55"/>
    <mergeCell ref="E54:E55"/>
    <mergeCell ref="F54:F55"/>
    <mergeCell ref="G54:G55"/>
    <mergeCell ref="H50:H51"/>
    <mergeCell ref="I50:I51"/>
    <mergeCell ref="J50:J51"/>
    <mergeCell ref="I36:I37"/>
    <mergeCell ref="J36:J37"/>
    <mergeCell ref="E46:E47"/>
    <mergeCell ref="F46:F47"/>
    <mergeCell ref="G46:G47"/>
    <mergeCell ref="H46:H47"/>
    <mergeCell ref="F56:F57"/>
    <mergeCell ref="G56:G57"/>
    <mergeCell ref="H56:H57"/>
    <mergeCell ref="I56:I57"/>
    <mergeCell ref="J56:J57"/>
    <mergeCell ref="A52:A53"/>
    <mergeCell ref="B52:B53"/>
    <mergeCell ref="C52:C53"/>
    <mergeCell ref="D52:D53"/>
    <mergeCell ref="G52:G53"/>
    <mergeCell ref="H52:H53"/>
    <mergeCell ref="H54:H55"/>
    <mergeCell ref="I54:I55"/>
    <mergeCell ref="J54:J55"/>
    <mergeCell ref="E52:E53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A50:A51"/>
    <mergeCell ref="B50:B51"/>
    <mergeCell ref="C50:C51"/>
    <mergeCell ref="D50:D51"/>
    <mergeCell ref="E50:E51"/>
    <mergeCell ref="F50:F51"/>
    <mergeCell ref="G50:G51"/>
    <mergeCell ref="I62:I63"/>
    <mergeCell ref="J62:J63"/>
    <mergeCell ref="A62:A63"/>
    <mergeCell ref="B62:B63"/>
    <mergeCell ref="C62:C63"/>
    <mergeCell ref="D62:D63"/>
    <mergeCell ref="E62:E63"/>
    <mergeCell ref="F62:F63"/>
    <mergeCell ref="G62:G63"/>
    <mergeCell ref="H62:H63"/>
    <mergeCell ref="A58:A59"/>
    <mergeCell ref="B58:B59"/>
    <mergeCell ref="C58:C59"/>
    <mergeCell ref="D58:D59"/>
    <mergeCell ref="E58:E59"/>
    <mergeCell ref="F58:F59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G58:G59"/>
    <mergeCell ref="H58:H59"/>
    <mergeCell ref="I58:I59"/>
    <mergeCell ref="J58:J59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I100"/>
    <mergeCell ref="J99:J100"/>
    <mergeCell ref="A72:A73"/>
    <mergeCell ref="B72:B73"/>
    <mergeCell ref="C72:C73"/>
    <mergeCell ref="D72:D73"/>
    <mergeCell ref="E72:E73"/>
    <mergeCell ref="F72:F73"/>
    <mergeCell ref="G72:G73"/>
    <mergeCell ref="H72:H73"/>
    <mergeCell ref="F97:F98"/>
    <mergeCell ref="G97:G98"/>
    <mergeCell ref="H97:H98"/>
    <mergeCell ref="I97:I98"/>
    <mergeCell ref="J97:J98"/>
    <mergeCell ref="A74:A75"/>
    <mergeCell ref="B74:B75"/>
    <mergeCell ref="C74:C75"/>
    <mergeCell ref="D74:D75"/>
    <mergeCell ref="F91:F92"/>
    <mergeCell ref="A77:A78"/>
    <mergeCell ref="B77:B78"/>
    <mergeCell ref="C77:C78"/>
    <mergeCell ref="D77:D78"/>
    <mergeCell ref="I101:I102"/>
    <mergeCell ref="J101:J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I105:I106"/>
    <mergeCell ref="J105:J106"/>
    <mergeCell ref="A107:A108"/>
    <mergeCell ref="B107:B108"/>
    <mergeCell ref="C107:C108"/>
    <mergeCell ref="D107:D108"/>
    <mergeCell ref="E107:E108"/>
    <mergeCell ref="F107:F108"/>
    <mergeCell ref="G107:G108"/>
    <mergeCell ref="H107:H108"/>
    <mergeCell ref="I107:I108"/>
    <mergeCell ref="J107:J108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I118:I119"/>
    <mergeCell ref="J118:J119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A210:A211"/>
    <mergeCell ref="B210:B211"/>
    <mergeCell ref="C210:C211"/>
    <mergeCell ref="D210:D211"/>
    <mergeCell ref="E210:E211"/>
    <mergeCell ref="F210:F211"/>
    <mergeCell ref="G210:G211"/>
    <mergeCell ref="H210:H211"/>
    <mergeCell ref="I210:I211"/>
    <mergeCell ref="J210:J211"/>
    <mergeCell ref="A134:A135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J138:J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A142:A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A146:A147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A160:A161"/>
    <mergeCell ref="B160:B161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A166:A167"/>
    <mergeCell ref="B166:B167"/>
    <mergeCell ref="C166:C167"/>
    <mergeCell ref="D166:D167"/>
    <mergeCell ref="E166:E167"/>
    <mergeCell ref="F166:F167"/>
    <mergeCell ref="G166:G167"/>
    <mergeCell ref="H166:H167"/>
    <mergeCell ref="I166:I167"/>
    <mergeCell ref="J166:J167"/>
    <mergeCell ref="J300:J301"/>
    <mergeCell ref="A302:A303"/>
    <mergeCell ref="B302:B303"/>
    <mergeCell ref="C302:C303"/>
    <mergeCell ref="D302:D303"/>
    <mergeCell ref="E302:E303"/>
    <mergeCell ref="F302:F303"/>
    <mergeCell ref="G302:G303"/>
    <mergeCell ref="H302:H303"/>
    <mergeCell ref="I302:I303"/>
    <mergeCell ref="J302:J303"/>
    <mergeCell ref="A296:A297"/>
    <mergeCell ref="B296:B297"/>
    <mergeCell ref="C296:C297"/>
    <mergeCell ref="D296:D297"/>
    <mergeCell ref="E296:E297"/>
    <mergeCell ref="F296:F297"/>
    <mergeCell ref="G296:G297"/>
    <mergeCell ref="H296:H297"/>
    <mergeCell ref="I296:I297"/>
    <mergeCell ref="J296:J297"/>
    <mergeCell ref="A298:A299"/>
    <mergeCell ref="B298:B299"/>
    <mergeCell ref="C298:C299"/>
    <mergeCell ref="D298:D299"/>
    <mergeCell ref="E298:E299"/>
    <mergeCell ref="F298:F299"/>
    <mergeCell ref="G298:G299"/>
    <mergeCell ref="H298:H299"/>
    <mergeCell ref="I298:I299"/>
    <mergeCell ref="J298:J299"/>
    <mergeCell ref="J304:J305"/>
    <mergeCell ref="A200:A201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D218:D219"/>
    <mergeCell ref="E218:E219"/>
    <mergeCell ref="F218:F219"/>
    <mergeCell ref="G218:G219"/>
    <mergeCell ref="H218:H219"/>
    <mergeCell ref="I218:I219"/>
    <mergeCell ref="J218:J219"/>
    <mergeCell ref="A202:A203"/>
    <mergeCell ref="B202:B203"/>
    <mergeCell ref="C202:C203"/>
    <mergeCell ref="D202:D203"/>
    <mergeCell ref="E202:E203"/>
    <mergeCell ref="A300:A301"/>
    <mergeCell ref="B300:B301"/>
    <mergeCell ref="C300:C301"/>
    <mergeCell ref="D300:D301"/>
    <mergeCell ref="E300:E301"/>
    <mergeCell ref="F300:F301"/>
    <mergeCell ref="G300:G301"/>
    <mergeCell ref="H300:H301"/>
    <mergeCell ref="I300:I301"/>
    <mergeCell ref="F206:F207"/>
    <mergeCell ref="G206:G207"/>
    <mergeCell ref="H206:H207"/>
    <mergeCell ref="I206:I207"/>
    <mergeCell ref="A304:A305"/>
    <mergeCell ref="B304:B305"/>
    <mergeCell ref="C304:C305"/>
    <mergeCell ref="D304:D305"/>
    <mergeCell ref="E304:E305"/>
    <mergeCell ref="F304:F305"/>
    <mergeCell ref="G304:G305"/>
    <mergeCell ref="H304:H305"/>
    <mergeCell ref="I304:I305"/>
    <mergeCell ref="B212:B213"/>
    <mergeCell ref="C212:C213"/>
    <mergeCell ref="D212:D213"/>
    <mergeCell ref="E212:E213"/>
    <mergeCell ref="F212:F213"/>
    <mergeCell ref="G212:G213"/>
    <mergeCell ref="H212:H213"/>
    <mergeCell ref="I212:I213"/>
    <mergeCell ref="A230:A231"/>
    <mergeCell ref="B230:B231"/>
    <mergeCell ref="C230:C231"/>
    <mergeCell ref="D230:D231"/>
    <mergeCell ref="E230:E231"/>
    <mergeCell ref="F230:F231"/>
    <mergeCell ref="G230:G231"/>
    <mergeCell ref="H230:H231"/>
    <mergeCell ref="A214:A215"/>
    <mergeCell ref="B214:B215"/>
    <mergeCell ref="C214:C215"/>
    <mergeCell ref="B308:B309"/>
    <mergeCell ref="C308:C309"/>
    <mergeCell ref="D308:D309"/>
    <mergeCell ref="E308:E309"/>
    <mergeCell ref="F308:F309"/>
    <mergeCell ref="G308:G309"/>
    <mergeCell ref="H308:H309"/>
    <mergeCell ref="I308:I309"/>
    <mergeCell ref="J308:J309"/>
    <mergeCell ref="F202:F203"/>
    <mergeCell ref="G202:G203"/>
    <mergeCell ref="H202:H203"/>
    <mergeCell ref="I202:I203"/>
    <mergeCell ref="J202:J203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C224:C225"/>
    <mergeCell ref="D224:D225"/>
    <mergeCell ref="E224:E225"/>
    <mergeCell ref="F224:F225"/>
    <mergeCell ref="G224:G225"/>
    <mergeCell ref="H224:H225"/>
    <mergeCell ref="I224:I225"/>
    <mergeCell ref="B206:B207"/>
    <mergeCell ref="J329:J330"/>
    <mergeCell ref="A331:A332"/>
    <mergeCell ref="B331:B332"/>
    <mergeCell ref="C331:C332"/>
    <mergeCell ref="D331:D332"/>
    <mergeCell ref="E331:E332"/>
    <mergeCell ref="F331:F332"/>
    <mergeCell ref="G331:G332"/>
    <mergeCell ref="H331:H332"/>
    <mergeCell ref="I331:I332"/>
    <mergeCell ref="J331:J332"/>
    <mergeCell ref="A312:A313"/>
    <mergeCell ref="B312:B313"/>
    <mergeCell ref="C312:C313"/>
    <mergeCell ref="D312:D313"/>
    <mergeCell ref="E312:E313"/>
    <mergeCell ref="F312:F313"/>
    <mergeCell ref="G312:G313"/>
    <mergeCell ref="H312:H313"/>
    <mergeCell ref="I312:I313"/>
    <mergeCell ref="J312:J313"/>
    <mergeCell ref="G321:G322"/>
    <mergeCell ref="H321:H322"/>
    <mergeCell ref="A323:A324"/>
    <mergeCell ref="B323:B324"/>
    <mergeCell ref="C323:C324"/>
    <mergeCell ref="D323:D324"/>
    <mergeCell ref="E323:E324"/>
    <mergeCell ref="F323:F324"/>
    <mergeCell ref="G323:G324"/>
    <mergeCell ref="H323:H324"/>
    <mergeCell ref="I323:I324"/>
    <mergeCell ref="D329:D330"/>
    <mergeCell ref="E329:E330"/>
    <mergeCell ref="F329:F330"/>
    <mergeCell ref="G329:G330"/>
    <mergeCell ref="H329:H330"/>
    <mergeCell ref="I329:I33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J318"/>
    <mergeCell ref="A138:A139"/>
    <mergeCell ref="A310:A311"/>
    <mergeCell ref="B310:B311"/>
    <mergeCell ref="C310:C311"/>
    <mergeCell ref="D310:D311"/>
    <mergeCell ref="E310:E311"/>
    <mergeCell ref="F310:F311"/>
    <mergeCell ref="G310:G311"/>
    <mergeCell ref="H310:H311"/>
    <mergeCell ref="I310:I311"/>
    <mergeCell ref="J310:J311"/>
    <mergeCell ref="A308:A309"/>
    <mergeCell ref="I81:I82"/>
    <mergeCell ref="J81:J82"/>
    <mergeCell ref="A83:A84"/>
    <mergeCell ref="B83:B84"/>
    <mergeCell ref="C83:C84"/>
    <mergeCell ref="D83:D84"/>
    <mergeCell ref="I89:I90"/>
    <mergeCell ref="J89:J90"/>
    <mergeCell ref="J91:J92"/>
    <mergeCell ref="E83:E84"/>
    <mergeCell ref="F83:F84"/>
    <mergeCell ref="G83:G84"/>
    <mergeCell ref="H83:H84"/>
    <mergeCell ref="I83:I84"/>
    <mergeCell ref="J83:J84"/>
    <mergeCell ref="I190:I191"/>
    <mergeCell ref="J206:J207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323:J324"/>
    <mergeCell ref="A325:A326"/>
    <mergeCell ref="B325:B326"/>
    <mergeCell ref="C325:C326"/>
    <mergeCell ref="D325:D326"/>
    <mergeCell ref="E325:E326"/>
    <mergeCell ref="F325:F326"/>
    <mergeCell ref="G325:G326"/>
    <mergeCell ref="H325:H326"/>
    <mergeCell ref="I325:I326"/>
    <mergeCell ref="J325:J326"/>
    <mergeCell ref="A321:A322"/>
    <mergeCell ref="B321:B322"/>
    <mergeCell ref="C321:C322"/>
    <mergeCell ref="D321:D322"/>
    <mergeCell ref="E321:E322"/>
    <mergeCell ref="F321:F322"/>
    <mergeCell ref="A206:A207"/>
    <mergeCell ref="E77:E78"/>
    <mergeCell ref="F77:F78"/>
    <mergeCell ref="G77:G78"/>
    <mergeCell ref="H77:H78"/>
    <mergeCell ref="I77:I78"/>
    <mergeCell ref="J77:J78"/>
    <mergeCell ref="A91:A92"/>
    <mergeCell ref="B91:B92"/>
    <mergeCell ref="C91:C92"/>
    <mergeCell ref="D91:D92"/>
    <mergeCell ref="E91:E92"/>
    <mergeCell ref="F89:F90"/>
    <mergeCell ref="G89:G90"/>
    <mergeCell ref="H89:H90"/>
    <mergeCell ref="F85:F86"/>
    <mergeCell ref="G85:G86"/>
    <mergeCell ref="H85:H86"/>
    <mergeCell ref="E122:E123"/>
    <mergeCell ref="F122:F123"/>
    <mergeCell ref="G122:G123"/>
    <mergeCell ref="H122:H123"/>
    <mergeCell ref="I122:I123"/>
    <mergeCell ref="J122:J123"/>
    <mergeCell ref="H190:H191"/>
    <mergeCell ref="J140:J141"/>
    <mergeCell ref="I140:I141"/>
    <mergeCell ref="H140:H141"/>
    <mergeCell ref="G140:G141"/>
    <mergeCell ref="C206:C207"/>
    <mergeCell ref="D206:D207"/>
    <mergeCell ref="E206:E207"/>
    <mergeCell ref="B218:B219"/>
    <mergeCell ref="C218:C219"/>
    <mergeCell ref="A222:A223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A224:A225"/>
    <mergeCell ref="B224:B225"/>
    <mergeCell ref="J208:J209"/>
    <mergeCell ref="A212:A213"/>
    <mergeCell ref="J224:J225"/>
    <mergeCell ref="J212:J213"/>
    <mergeCell ref="D214:D215"/>
    <mergeCell ref="E214:E215"/>
    <mergeCell ref="F214:F215"/>
    <mergeCell ref="G214:G215"/>
    <mergeCell ref="H214:H215"/>
    <mergeCell ref="I214:I215"/>
    <mergeCell ref="J214:J215"/>
    <mergeCell ref="A216:A217"/>
    <mergeCell ref="B216:B217"/>
    <mergeCell ref="C216:C217"/>
    <mergeCell ref="D216:D217"/>
    <mergeCell ref="E216:E217"/>
    <mergeCell ref="F216:F217"/>
    <mergeCell ref="G216:G217"/>
    <mergeCell ref="F140:F141"/>
    <mergeCell ref="E140:E141"/>
    <mergeCell ref="D140:D141"/>
    <mergeCell ref="C140:C141"/>
    <mergeCell ref="B140:B141"/>
    <mergeCell ref="A140:A141"/>
    <mergeCell ref="G1:H3"/>
    <mergeCell ref="A3:D3"/>
    <mergeCell ref="A4:D4"/>
    <mergeCell ref="A5:D5"/>
    <mergeCell ref="A6:D6"/>
    <mergeCell ref="H319:H320"/>
    <mergeCell ref="I319:I320"/>
    <mergeCell ref="J319:J320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A122:A123"/>
    <mergeCell ref="B122:B123"/>
    <mergeCell ref="C122:C123"/>
    <mergeCell ref="D122:D123"/>
    <mergeCell ref="H250:H251"/>
    <mergeCell ref="I250:I251"/>
    <mergeCell ref="J250:J251"/>
    <mergeCell ref="A218:A219"/>
  </mergeCells>
  <phoneticPr fontId="16" type="noConversion"/>
  <pageMargins left="0.25" right="0.25" top="0.75" bottom="0.75" header="0.3" footer="0.3"/>
  <pageSetup paperSize="9" scale="73" fitToHeight="0" orientation="portrait" verticalDpi="300" r:id="rId1"/>
  <headerFooter>
    <oddFooter>&amp;CRua Antônio Vicente Castelo, 180 - Parque Bela Vista - Pedreira-SP CEP 13.920-000
Telefone - (19) 3852-2228    e-mail - obras@pedreira.sp.gov.br</oddFooter>
  </headerFooter>
  <rowBreaks count="5" manualBreakCount="5">
    <brk id="55" max="7" man="1"/>
    <brk id="113" max="7" man="1"/>
    <brk id="175" max="7" man="1"/>
    <brk id="226" max="7" man="1"/>
    <brk id="28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Comp. orçamentaria</vt:lpstr>
      <vt:lpstr>'Planilha Comp. orçamentaria'!Area_de_impressao</vt:lpstr>
      <vt:lpstr>'Planilha Comp. orçamentaria'!Titulos_de_impressao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</dc:creator>
  <dc:description/>
  <cp:lastModifiedBy>Zineide Bubula</cp:lastModifiedBy>
  <cp:revision>14</cp:revision>
  <cp:lastPrinted>2023-11-10T10:35:00Z</cp:lastPrinted>
  <dcterms:created xsi:type="dcterms:W3CDTF">2012-07-23T19:03:05Z</dcterms:created>
  <dcterms:modified xsi:type="dcterms:W3CDTF">2023-11-16T19:32:19Z</dcterms:modified>
  <dc:language>pt-BR</dc:language>
</cp:coreProperties>
</file>