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C:\Users\vmanzolli\Desktop\LICITAÇÕES 2021 E 2022\2022\PAVIMENTAÇÃO - NOSSA RUA\DOCUMENTAÇÃO ATUALIZADA - 19-09-2022\"/>
    </mc:Choice>
  </mc:AlternateContent>
  <xr:revisionPtr revIDLastSave="0" documentId="13_ncr:1_{CA5B57FB-57B4-4983-92C3-294AFBC84E24}" xr6:coauthVersionLast="36" xr6:coauthVersionMax="36" xr10:uidLastSave="{00000000-0000-0000-0000-000000000000}"/>
  <bookViews>
    <workbookView xWindow="0" yWindow="0" windowWidth="23040" windowHeight="9060" xr2:uid="{00000000-000D-0000-FFFF-FFFF00000000}"/>
  </bookViews>
  <sheets>
    <sheet name="PLANILHA 3CM" sheetId="9" r:id="rId1"/>
  </sheets>
  <definedNames>
    <definedName name="_xlnm._FilterDatabase" localSheetId="0" hidden="1">'PLANILHA 3CM'!$A$5:$G$253</definedName>
    <definedName name="_xlnm.Print_Area" localSheetId="0">'PLANILHA 3CM'!$A$1:$G$127</definedName>
  </definedNames>
  <calcPr calcId="191029" fullPrecision="0"/>
</workbook>
</file>

<file path=xl/calcChain.xml><?xml version="1.0" encoding="utf-8"?>
<calcChain xmlns="http://schemas.openxmlformats.org/spreadsheetml/2006/main">
  <c r="G123" i="9" l="1"/>
  <c r="G122" i="9"/>
  <c r="G111" i="9" l="1"/>
  <c r="G110" i="9" s="1"/>
  <c r="F110" i="9"/>
  <c r="D110" i="9"/>
  <c r="G103" i="9"/>
  <c r="G102" i="9" s="1"/>
  <c r="F102" i="9"/>
  <c r="D102" i="9"/>
  <c r="G95" i="9"/>
  <c r="G94" i="9" s="1"/>
  <c r="F94" i="9"/>
  <c r="D94" i="9"/>
  <c r="G87" i="9"/>
  <c r="G86" i="9" s="1"/>
  <c r="F86" i="9"/>
  <c r="D86" i="9"/>
  <c r="G79" i="9"/>
  <c r="G78" i="9" s="1"/>
  <c r="F78" i="9"/>
  <c r="D78" i="9"/>
  <c r="G71" i="9"/>
  <c r="G70" i="9" s="1"/>
  <c r="F70" i="9"/>
  <c r="D70" i="9"/>
  <c r="G63" i="9"/>
  <c r="G62" i="9" s="1"/>
  <c r="F62" i="9"/>
  <c r="D62" i="9"/>
  <c r="G55" i="9"/>
  <c r="G54" i="9" s="1"/>
  <c r="F54" i="9"/>
  <c r="D54" i="9"/>
  <c r="G47" i="9"/>
  <c r="G46" i="9" s="1"/>
  <c r="F46" i="9"/>
  <c r="D46" i="9"/>
  <c r="G39" i="9"/>
  <c r="G38" i="9" s="1"/>
  <c r="F38" i="9"/>
  <c r="D38" i="9"/>
  <c r="G31" i="9"/>
  <c r="G30" i="9" s="1"/>
  <c r="F30" i="9"/>
  <c r="D30" i="9"/>
  <c r="G25" i="9"/>
  <c r="G24" i="9" s="1"/>
  <c r="F24" i="9"/>
  <c r="D24" i="9"/>
  <c r="G19" i="9"/>
  <c r="G18" i="9" s="1"/>
  <c r="F18" i="9"/>
  <c r="D18" i="9"/>
  <c r="F12" i="9"/>
  <c r="D12" i="9"/>
  <c r="G13" i="9"/>
  <c r="G12" i="9" s="1"/>
  <c r="G121" i="9"/>
  <c r="G120" i="9" s="1"/>
  <c r="F119" i="9" s="1"/>
  <c r="F120" i="9"/>
  <c r="D120" i="9"/>
  <c r="G109" i="9" l="1"/>
  <c r="G108" i="9" s="1"/>
  <c r="F108" i="9"/>
  <c r="D108" i="9"/>
  <c r="G107" i="9"/>
  <c r="G106" i="9" s="1"/>
  <c r="F105" i="9" s="1"/>
  <c r="F106" i="9"/>
  <c r="D106" i="9"/>
  <c r="G117" i="9" l="1"/>
  <c r="G116" i="9" s="1"/>
  <c r="G115" i="9"/>
  <c r="G114" i="9" s="1"/>
  <c r="F114" i="9"/>
  <c r="D114" i="9"/>
  <c r="G101" i="9"/>
  <c r="G100" i="9" s="1"/>
  <c r="F113" i="9" l="1"/>
  <c r="F100" i="9" l="1"/>
  <c r="D100" i="9"/>
  <c r="G99" i="9"/>
  <c r="G98" i="9" s="1"/>
  <c r="F97" i="9" s="1"/>
  <c r="F98" i="9"/>
  <c r="D98" i="9"/>
  <c r="G93" i="9"/>
  <c r="G92" i="9" s="1"/>
  <c r="F92" i="9"/>
  <c r="D92" i="9"/>
  <c r="G91" i="9"/>
  <c r="G90" i="9" s="1"/>
  <c r="F90" i="9"/>
  <c r="D90" i="9"/>
  <c r="G85" i="9"/>
  <c r="G84" i="9" s="1"/>
  <c r="F84" i="9"/>
  <c r="D84" i="9"/>
  <c r="G83" i="9"/>
  <c r="G82" i="9" s="1"/>
  <c r="F82" i="9"/>
  <c r="D82" i="9"/>
  <c r="G77" i="9"/>
  <c r="G76" i="9" s="1"/>
  <c r="F76" i="9"/>
  <c r="D76" i="9"/>
  <c r="G75" i="9"/>
  <c r="G74" i="9" s="1"/>
  <c r="F74" i="9"/>
  <c r="D74" i="9"/>
  <c r="F89" i="9" l="1"/>
  <c r="F81" i="9"/>
  <c r="F73" i="9"/>
  <c r="G69" i="9"/>
  <c r="G68" i="9" s="1"/>
  <c r="F68" i="9"/>
  <c r="D68" i="9"/>
  <c r="G67" i="9"/>
  <c r="G66" i="9" s="1"/>
  <c r="F66" i="9"/>
  <c r="D66" i="9"/>
  <c r="G61" i="9"/>
  <c r="G60" i="9" s="1"/>
  <c r="F60" i="9"/>
  <c r="D60" i="9"/>
  <c r="G59" i="9"/>
  <c r="G58" i="9" s="1"/>
  <c r="F57" i="9" s="1"/>
  <c r="F58" i="9"/>
  <c r="D58" i="9"/>
  <c r="G53" i="9"/>
  <c r="G52" i="9" s="1"/>
  <c r="F52" i="9"/>
  <c r="D52" i="9"/>
  <c r="G51" i="9"/>
  <c r="G50" i="9" s="1"/>
  <c r="F50" i="9"/>
  <c r="D50" i="9"/>
  <c r="G45" i="9"/>
  <c r="G44" i="9" s="1"/>
  <c r="F44" i="9"/>
  <c r="D44" i="9"/>
  <c r="G43" i="9"/>
  <c r="G42" i="9" s="1"/>
  <c r="F41" i="9" s="1"/>
  <c r="F42" i="9"/>
  <c r="D42" i="9"/>
  <c r="G37" i="9"/>
  <c r="G36" i="9" s="1"/>
  <c r="F36" i="9"/>
  <c r="D36" i="9"/>
  <c r="G35" i="9"/>
  <c r="G34" i="9" s="1"/>
  <c r="F34" i="9"/>
  <c r="D34" i="9"/>
  <c r="G29" i="9"/>
  <c r="G28" i="9" s="1"/>
  <c r="F27" i="9" s="1"/>
  <c r="F28" i="9"/>
  <c r="D28" i="9"/>
  <c r="G23" i="9"/>
  <c r="G22" i="9" s="1"/>
  <c r="F21" i="9" s="1"/>
  <c r="F22" i="9"/>
  <c r="D22" i="9"/>
  <c r="G17" i="9"/>
  <c r="G16" i="9" s="1"/>
  <c r="F15" i="9" s="1"/>
  <c r="F16" i="9"/>
  <c r="D16" i="9"/>
  <c r="F65" i="9" l="1"/>
  <c r="F49" i="9"/>
  <c r="F33" i="9"/>
  <c r="G11" i="9"/>
  <c r="G10" i="9" s="1"/>
  <c r="F10" i="9"/>
  <c r="D10" i="9"/>
  <c r="G9" i="9"/>
  <c r="G8" i="9" s="1"/>
  <c r="F8" i="9"/>
  <c r="D8" i="9"/>
  <c r="F7" i="9" l="1"/>
  <c r="F125" i="9" s="1"/>
</calcChain>
</file>

<file path=xl/sharedStrings.xml><?xml version="1.0" encoding="utf-8"?>
<sst xmlns="http://schemas.openxmlformats.org/spreadsheetml/2006/main" count="246" uniqueCount="52">
  <si>
    <t>CÓDIGO</t>
  </si>
  <si>
    <t>DESCRIÇÃO</t>
  </si>
  <si>
    <t>m²</t>
  </si>
  <si>
    <t>m</t>
  </si>
  <si>
    <t>PLANILHA ORÇAMENTÁRIA</t>
  </si>
  <si>
    <t>FONTE</t>
  </si>
  <si>
    <t>UNID.</t>
  </si>
  <si>
    <t>QUANT.</t>
  </si>
  <si>
    <t>VALOR UNIT.</t>
  </si>
  <si>
    <t>TOTAL</t>
  </si>
  <si>
    <t>Execução de perfil extrusado no local</t>
  </si>
  <si>
    <t>PREFEITURA MUNICIPAL DE PEDREIRA</t>
  </si>
  <si>
    <t>COMPOSIÇÃO</t>
  </si>
  <si>
    <t>GUIA   E SARJETA EXTRUSADA</t>
  </si>
  <si>
    <t>TOTAL GERAL</t>
  </si>
  <si>
    <t>PAVIMENTAÇÃO CBUQ 3,00CM</t>
  </si>
  <si>
    <t>Abertura e preparo de caixa até 40 cm, compactação do subleito mínimo de 95% do PN e transporte até o raio de 1,0 km, base de bica graduada esp. 15 cm, imprimação betuminosa ligante, imprimação betuminosa impermeabilizante, camada de rolamento CBUQ esp. 3 cm.</t>
  </si>
  <si>
    <t>Abertura e preparo de caixa até 40 cm, compactação do subleito mínimo de 95% do PN e transporte até o raio de 1,0 km, base de bica graduada esp. 15 cm, imprimação betuminosa ligante, imprimação betuminosa impermeabilizante, camada de rolamento CBUQ esp. 3cm.</t>
  </si>
  <si>
    <t>RUA PALMIRO AGGIO</t>
  </si>
  <si>
    <t>RUA EUGÊNIO DALTO</t>
  </si>
  <si>
    <t>RUA PAULINO MARCHEZINI</t>
  </si>
  <si>
    <t>RUA ALCIDES NERY</t>
  </si>
  <si>
    <t>RUA DIRCEU PAULO DE OLIVEIRA</t>
  </si>
  <si>
    <t>RUA LUIS GRITTI</t>
  </si>
  <si>
    <t>RUA NICOLAU ROSSETTI</t>
  </si>
  <si>
    <t>RUA LUIS BORTOLETTO</t>
  </si>
  <si>
    <t>SERVIÇOS PRELIMINARES</t>
  </si>
  <si>
    <t>TUBULAÇÃO DE AGUAS PLUVIAIS, POÇO DE VISITA, BOCA DE LOBO, DISSIPADOR E SARJETÃO</t>
  </si>
  <si>
    <t>UNID</t>
  </si>
  <si>
    <t>GALERIA DE AGUAS PLUVIAIS ALTOS DE SANTA CLARA</t>
  </si>
  <si>
    <t>ESTRADA MUNICIPAL SANTO LAZARINI</t>
  </si>
  <si>
    <t>SERVIÇOS COMPLEMENTARES</t>
  </si>
  <si>
    <t>CDHU</t>
  </si>
  <si>
    <t>02.08.020</t>
  </si>
  <si>
    <t>Placa de identificação de obra</t>
  </si>
  <si>
    <t>Sinalização horizontal em tinta a base de resina acrílica emulsionada em água</t>
  </si>
  <si>
    <t>SINALIZAÇÃO HORIZONTAL VIARIA</t>
  </si>
  <si>
    <t>70.02.022</t>
  </si>
  <si>
    <t>01.20.701</t>
  </si>
  <si>
    <t>Taxa de mobilização e desmobilização de equipamentos para execução de levantamento topográfico</t>
  </si>
  <si>
    <t>01.20.010</t>
  </si>
  <si>
    <t>tx</t>
  </si>
  <si>
    <t>Levantamento planimétrico cadastral com áreas ocupadas predominantemente por comunidades - acima de 20.000 m² até 200.000 m²</t>
  </si>
  <si>
    <t>PLACA  E LEVANTAMENTO TOPOGRAFICO</t>
  </si>
  <si>
    <t>Base MAIO/2022 - CDHU - 186 - COM DESONERAÇÃO</t>
  </si>
  <si>
    <t>QUANTITATIVOS E VALORES UNITÁRIOS OBTIDOS ATRAVÉS DA TABELA DE SERVIÇOS DO CDHU - 186 - DATA BASE DE REFERÊNCIA - MAIO/2022</t>
  </si>
  <si>
    <t>SERVIÇOS DE PAVIMENTAÇÃO ASFÁLTICA, GUIAS, SARJETAS E SINALIZAÇÃO VIARIA HORIZONTAL - RUAS, ELIZEU BATAGLIOLLI, PALMIRO AGGIO, ADERVAL IMBRUNITO, BENEDICTA CORRÊA PELATTI, EUGÊNIO DALTO, PAULINO MARCHEZINI, VANDERLEI MOREIRA DOS SANTOS, ALCIDES NERY, DIRCEU PAULO DE OLIVEIRA, JOÃO LUIS BATAGLIOLI, LUIS GRITTI, NICOLAU ROSSETTI, LUIS BORTOLETTO, ESTRADA MUNICIPAL SANTO LAZARINI E EXECUÇÃO DE GALERIAS DE ÁGUAS PLUVIAIS DO JARDIM ALTOS DE SANTA CLARA - MUNICÍPIO DE PEDREIRA - SP</t>
  </si>
  <si>
    <t>RUA ELIZEU BATAGLIOLLI</t>
  </si>
  <si>
    <t>RUA ADERVAL IMBRUNITO</t>
  </si>
  <si>
    <t>RUA BENEDICTA CORRÊA PELATTI</t>
  </si>
  <si>
    <t>RUA VANDERLEI MOREIRA DOS SANTOS</t>
  </si>
  <si>
    <t>RUA JOÃO LUIS BATAGLIOLI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</si>
</sst>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R$&quot;\ #,##0.00;\-&quot;R$&quot;\ #,##0.00"/>
    <numFmt numFmtId="164" formatCode="_ &quot;R$&quot;\ * #,##0.00_ ;_ &quot;R$&quot;\ * \-#,##0.00_ ;_ &quot;R$&quot;\ * &quot;-&quot;??_ ;_ @_ "/>
    <numFmt numFmtId="165" formatCode="_(* #,##0.00_);_(* \(#,##0.00\);_(* &quot;-&quot;??_);_(@_)"/>
    <numFmt numFmtId="166" formatCode="&quot;R$&quot;\ #,##0.00"/>
  </numFmts>
  <fonts count="20" x14ac:knownFonts="1">
    <font>
      <sz val="10"/>
      <name val="Arial"/>
    </font>
    <font>
      <sz val="10"/>
      <name val="Arial"/>
      <family val="2"/>
    </font>
    <font>
      <sz val="10"/>
      <color indexed="8"/>
      <name val="MS Sans Serif"/>
      <family val="2"/>
    </font>
    <font>
      <sz val="10"/>
      <color indexed="8"/>
      <name val="MS Sans Serif"/>
      <family val="2"/>
    </font>
    <font>
      <b/>
      <sz val="9.85"/>
      <color indexed="8"/>
      <name val="Times New Roman"/>
      <family val="1"/>
    </font>
    <font>
      <sz val="12"/>
      <color indexed="8"/>
      <name val="MS Sans Serif"/>
      <family val="2"/>
    </font>
    <font>
      <b/>
      <sz val="12"/>
      <color indexed="8"/>
      <name val="MS Sans Serif"/>
      <family val="2"/>
    </font>
    <font>
      <b/>
      <sz val="12"/>
      <color indexed="8"/>
      <name val="Times New Roman"/>
      <family val="1"/>
    </font>
    <font>
      <b/>
      <sz val="9.85"/>
      <color indexed="8"/>
      <name val="Times New Roman"/>
      <family val="1"/>
    </font>
    <font>
      <sz val="10"/>
      <name val="MS Sans Serif"/>
      <family val="2"/>
    </font>
    <font>
      <sz val="10"/>
      <color indexed="8"/>
      <name val="Arial"/>
      <family val="2"/>
    </font>
    <font>
      <sz val="11"/>
      <color indexed="8"/>
      <name val="Verdana"/>
      <family val="2"/>
    </font>
    <font>
      <b/>
      <sz val="10"/>
      <color indexed="8"/>
      <name val="Verdana"/>
      <family val="2"/>
    </font>
    <font>
      <sz val="10"/>
      <color indexed="8"/>
      <name val="Verdana"/>
      <family val="2"/>
    </font>
    <font>
      <b/>
      <sz val="10"/>
      <name val="Verdana"/>
      <family val="2"/>
    </font>
    <font>
      <b/>
      <sz val="12"/>
      <color indexed="8"/>
      <name val="Verdana"/>
      <family val="2"/>
    </font>
    <font>
      <sz val="9"/>
      <color indexed="8"/>
      <name val="Verdana"/>
      <family val="2"/>
    </font>
    <font>
      <sz val="10"/>
      <color rgb="FF000000"/>
      <name val="Verdana"/>
      <family val="2"/>
    </font>
    <font>
      <b/>
      <i/>
      <sz val="10"/>
      <color rgb="FF000000"/>
      <name val="Arial"/>
      <family val="2"/>
      <charset val="1"/>
    </font>
    <font>
      <b/>
      <sz val="9"/>
      <name val="Verdana"/>
      <family val="2"/>
    </font>
  </fonts>
  <fills count="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11">
    <xf numFmtId="0" fontId="0" fillId="0" borderId="0"/>
    <xf numFmtId="0" fontId="8" fillId="0" borderId="0" applyNumberFormat="0" applyFill="0" applyBorder="0" applyProtection="0">
      <alignment vertical="center"/>
    </xf>
    <xf numFmtId="0" fontId="4" fillId="0" borderId="0" applyNumberFormat="0" applyFill="0" applyBorder="0" applyProtection="0">
      <alignment vertical="center"/>
    </xf>
    <xf numFmtId="0" fontId="3" fillId="0" borderId="0"/>
    <xf numFmtId="0" fontId="3" fillId="0" borderId="0"/>
    <xf numFmtId="0" fontId="2" fillId="0" borderId="0"/>
    <xf numFmtId="0" fontId="9" fillId="0" borderId="0"/>
    <xf numFmtId="0" fontId="10" fillId="0" borderId="0">
      <alignment vertical="top"/>
    </xf>
    <xf numFmtId="165" fontId="1" fillId="0" borderId="0" applyFont="0" applyFill="0" applyBorder="0" applyAlignment="0" applyProtection="0"/>
    <xf numFmtId="165" fontId="10" fillId="0" borderId="0" applyFont="0" applyFill="0" applyBorder="0" applyAlignment="0" applyProtection="0">
      <alignment vertical="top"/>
    </xf>
    <xf numFmtId="164" fontId="1" fillId="0" borderId="0" applyFont="0" applyFill="0" applyBorder="0" applyAlignment="0" applyProtection="0"/>
  </cellStyleXfs>
  <cellXfs count="107">
    <xf numFmtId="0" fontId="0" fillId="0" borderId="0" xfId="0"/>
    <xf numFmtId="0" fontId="2" fillId="0" borderId="0" xfId="5"/>
    <xf numFmtId="0" fontId="2" fillId="0" borderId="0" xfId="5" applyAlignment="1">
      <alignment vertical="center"/>
    </xf>
    <xf numFmtId="49" fontId="2" fillId="0" borderId="0" xfId="5" applyNumberFormat="1" applyAlignment="1">
      <alignment horizontal="center"/>
    </xf>
    <xf numFmtId="0" fontId="2" fillId="0" borderId="0" xfId="5" applyAlignment="1">
      <alignment horizontal="left" wrapText="1"/>
    </xf>
    <xf numFmtId="4" fontId="2" fillId="0" borderId="0" xfId="5" applyNumberFormat="1"/>
    <xf numFmtId="4" fontId="2" fillId="0" borderId="0" xfId="8" applyNumberFormat="1" applyFont="1" applyAlignment="1">
      <alignment horizontal="right" vertical="center"/>
    </xf>
    <xf numFmtId="0" fontId="2" fillId="0" borderId="0" xfId="5" applyAlignment="1">
      <alignment horizontal="center" vertical="center"/>
    </xf>
    <xf numFmtId="49" fontId="2" fillId="0" borderId="0" xfId="5" applyNumberFormat="1" applyAlignment="1">
      <alignment horizontal="center" vertical="center"/>
    </xf>
    <xf numFmtId="0" fontId="3" fillId="0" borderId="0" xfId="3" applyAlignment="1">
      <alignment horizontal="left" wrapText="1"/>
    </xf>
    <xf numFmtId="0" fontId="3" fillId="0" borderId="0" xfId="3" applyAlignment="1">
      <alignment horizontal="center" wrapText="1"/>
    </xf>
    <xf numFmtId="4" fontId="2" fillId="0" borderId="0" xfId="5" applyNumberFormat="1" applyAlignment="1">
      <alignment horizontal="right" vertical="center"/>
    </xf>
    <xf numFmtId="165" fontId="3" fillId="0" borderId="0" xfId="8" applyFont="1" applyAlignment="1">
      <alignment horizontal="left" wrapText="1"/>
    </xf>
    <xf numFmtId="0" fontId="5" fillId="3" borderId="0" xfId="5" applyFont="1" applyFill="1"/>
    <xf numFmtId="166" fontId="7" fillId="3" borderId="0" xfId="2" applyNumberFormat="1" applyFont="1" applyFill="1">
      <alignment vertical="center"/>
    </xf>
    <xf numFmtId="49" fontId="14" fillId="4" borderId="7" xfId="5" applyNumberFormat="1" applyFont="1" applyFill="1" applyBorder="1" applyAlignment="1">
      <alignment horizontal="center" vertical="center"/>
    </xf>
    <xf numFmtId="49" fontId="14" fillId="4" borderId="8" xfId="5" applyNumberFormat="1" applyFont="1" applyFill="1" applyBorder="1" applyAlignment="1">
      <alignment horizontal="center" vertical="center"/>
    </xf>
    <xf numFmtId="0" fontId="13" fillId="0" borderId="5" xfId="5" applyFont="1" applyBorder="1" applyAlignment="1">
      <alignment horizontal="center" vertical="center"/>
    </xf>
    <xf numFmtId="49" fontId="13" fillId="0" borderId="1" xfId="5" applyNumberFormat="1" applyFont="1" applyBorder="1" applyAlignment="1">
      <alignment horizontal="center" vertical="center"/>
    </xf>
    <xf numFmtId="0" fontId="12" fillId="0" borderId="1" xfId="5" applyFont="1" applyBorder="1" applyAlignment="1">
      <alignment wrapText="1"/>
    </xf>
    <xf numFmtId="0" fontId="13" fillId="0" borderId="1" xfId="5" applyFont="1" applyBorder="1" applyAlignment="1">
      <alignment horizontal="center" wrapText="1"/>
    </xf>
    <xf numFmtId="4" fontId="13" fillId="0" borderId="1" xfId="5" applyNumberFormat="1" applyFont="1" applyBorder="1" applyAlignment="1">
      <alignment horizontal="right" vertical="center"/>
    </xf>
    <xf numFmtId="0" fontId="13" fillId="0" borderId="1" xfId="5" applyFont="1" applyBorder="1" applyAlignment="1">
      <alignment horizontal="center" vertical="center"/>
    </xf>
    <xf numFmtId="4" fontId="13" fillId="0" borderId="1" xfId="5" applyNumberFormat="1" applyFont="1" applyBorder="1" applyAlignment="1">
      <alignment horizontal="center" vertical="center"/>
    </xf>
    <xf numFmtId="7" fontId="13" fillId="0" borderId="1" xfId="10" applyNumberFormat="1" applyFont="1" applyBorder="1" applyAlignment="1">
      <alignment horizontal="center" vertical="center" wrapText="1"/>
    </xf>
    <xf numFmtId="7" fontId="13" fillId="0" borderId="1" xfId="10" applyNumberFormat="1" applyFont="1" applyBorder="1" applyAlignment="1">
      <alignment horizontal="center" vertical="center"/>
    </xf>
    <xf numFmtId="0" fontId="12" fillId="0" borderId="1" xfId="5" applyFont="1" applyBorder="1" applyAlignment="1">
      <alignment vertical="center" wrapText="1"/>
    </xf>
    <xf numFmtId="0" fontId="13" fillId="0" borderId="1" xfId="5" applyFont="1" applyBorder="1" applyAlignment="1">
      <alignment horizontal="center" vertical="center" wrapText="1"/>
    </xf>
    <xf numFmtId="164" fontId="13" fillId="0" borderId="1" xfId="10" applyFont="1" applyBorder="1" applyAlignment="1">
      <alignment horizontal="left" vertical="center" wrapText="1"/>
    </xf>
    <xf numFmtId="7" fontId="12" fillId="0" borderId="1" xfId="10" applyNumberFormat="1" applyFont="1" applyBorder="1" applyAlignment="1">
      <alignment horizontal="center" vertical="center"/>
    </xf>
    <xf numFmtId="0" fontId="13" fillId="0" borderId="1" xfId="3" applyFont="1" applyBorder="1" applyAlignment="1">
      <alignment horizontal="center" vertical="center" wrapText="1"/>
    </xf>
    <xf numFmtId="0" fontId="12" fillId="0" borderId="1" xfId="5" applyFont="1" applyBorder="1" applyAlignment="1">
      <alignment horizontal="left" vertical="center" wrapText="1"/>
    </xf>
    <xf numFmtId="165" fontId="13" fillId="0" borderId="1" xfId="8" applyFont="1" applyBorder="1" applyAlignment="1">
      <alignment horizontal="center" vertical="center" wrapText="1"/>
    </xf>
    <xf numFmtId="166" fontId="13" fillId="0" borderId="1" xfId="8" applyNumberFormat="1" applyFont="1" applyBorder="1" applyAlignment="1">
      <alignment horizontal="center" vertical="center" wrapText="1"/>
    </xf>
    <xf numFmtId="166" fontId="12" fillId="0" borderId="1" xfId="10" applyNumberFormat="1" applyFont="1" applyBorder="1" applyAlignment="1">
      <alignment horizontal="center" vertical="center"/>
    </xf>
    <xf numFmtId="166" fontId="13" fillId="0" borderId="1" xfId="10" applyNumberFormat="1" applyFont="1" applyBorder="1" applyAlignment="1">
      <alignment horizontal="center" vertical="center"/>
    </xf>
    <xf numFmtId="166" fontId="13" fillId="0" borderId="1" xfId="10" applyNumberFormat="1" applyFont="1" applyBorder="1" applyAlignment="1">
      <alignment horizontal="center" vertical="center" wrapText="1"/>
    </xf>
    <xf numFmtId="166" fontId="12" fillId="0" borderId="6" xfId="10" applyNumberFormat="1" applyFont="1" applyBorder="1" applyAlignment="1">
      <alignment horizontal="center" vertical="center"/>
    </xf>
    <xf numFmtId="0" fontId="13" fillId="0" borderId="0" xfId="5" applyFont="1" applyAlignment="1">
      <alignment horizontal="center" vertical="center"/>
    </xf>
    <xf numFmtId="49" fontId="13" fillId="0" borderId="0" xfId="5" applyNumberFormat="1" applyFont="1" applyAlignment="1">
      <alignment horizontal="center" vertical="center"/>
    </xf>
    <xf numFmtId="0" fontId="13" fillId="0" borderId="0" xfId="3" applyFont="1" applyAlignment="1">
      <alignment horizontal="left" wrapText="1"/>
    </xf>
    <xf numFmtId="0" fontId="13" fillId="0" borderId="0" xfId="3" applyFont="1" applyAlignment="1">
      <alignment horizontal="center" wrapText="1"/>
    </xf>
    <xf numFmtId="4" fontId="13" fillId="0" borderId="0" xfId="5" applyNumberFormat="1" applyFont="1" applyAlignment="1">
      <alignment horizontal="right" vertical="center"/>
    </xf>
    <xf numFmtId="165" fontId="13" fillId="0" borderId="0" xfId="8" applyFont="1" applyAlignment="1">
      <alignment horizontal="left" wrapText="1"/>
    </xf>
    <xf numFmtId="4" fontId="13" fillId="0" borderId="0" xfId="5" applyNumberFormat="1" applyFont="1"/>
    <xf numFmtId="0" fontId="16" fillId="0" borderId="1" xfId="5" applyFont="1" applyBorder="1" applyAlignment="1">
      <alignment horizontal="left" vertical="center" wrapText="1"/>
    </xf>
    <xf numFmtId="0" fontId="12" fillId="0" borderId="1" xfId="5" applyFont="1" applyBorder="1" applyAlignment="1">
      <alignment horizontal="left" vertical="center" wrapText="1"/>
    </xf>
    <xf numFmtId="0" fontId="13" fillId="0" borderId="1" xfId="5" applyFont="1" applyBorder="1" applyAlignment="1">
      <alignment horizontal="left" vertical="center" wrapText="1"/>
    </xf>
    <xf numFmtId="49" fontId="14" fillId="2" borderId="1" xfId="5" applyNumberFormat="1" applyFont="1" applyFill="1" applyBorder="1" applyAlignment="1">
      <alignment horizontal="center" vertical="center"/>
    </xf>
    <xf numFmtId="0" fontId="14" fillId="2" borderId="1" xfId="5" applyFont="1" applyFill="1" applyBorder="1" applyAlignment="1">
      <alignment horizontal="left" vertical="center" wrapText="1"/>
    </xf>
    <xf numFmtId="0" fontId="14" fillId="2" borderId="1" xfId="5" applyFont="1" applyFill="1" applyBorder="1" applyAlignment="1">
      <alignment horizontal="center" vertical="center"/>
    </xf>
    <xf numFmtId="4" fontId="14" fillId="2" borderId="1" xfId="8" applyNumberFormat="1" applyFont="1" applyFill="1" applyBorder="1" applyAlignment="1">
      <alignment horizontal="center" vertical="center"/>
    </xf>
    <xf numFmtId="4" fontId="14" fillId="2" borderId="1" xfId="8" applyNumberFormat="1" applyFont="1" applyFill="1" applyBorder="1" applyAlignment="1">
      <alignment horizontal="right" vertical="center"/>
    </xf>
    <xf numFmtId="0" fontId="17" fillId="0" borderId="1" xfId="0" applyFont="1" applyBorder="1" applyAlignment="1">
      <alignment vertical="center" wrapText="1"/>
    </xf>
    <xf numFmtId="0" fontId="3" fillId="0" borderId="0" xfId="3" applyBorder="1" applyAlignment="1">
      <alignment horizontal="left" wrapText="1"/>
    </xf>
    <xf numFmtId="0" fontId="3" fillId="0" borderId="0" xfId="3" applyBorder="1" applyAlignment="1">
      <alignment horizontal="center" wrapText="1"/>
    </xf>
    <xf numFmtId="4" fontId="2" fillId="0" borderId="0" xfId="5" applyNumberFormat="1" applyBorder="1" applyAlignment="1">
      <alignment horizontal="right" vertical="center"/>
    </xf>
    <xf numFmtId="165" fontId="3" fillId="0" borderId="0" xfId="8" applyFont="1" applyBorder="1" applyAlignment="1">
      <alignment horizontal="left" wrapText="1"/>
    </xf>
    <xf numFmtId="4" fontId="2" fillId="0" borderId="0" xfId="5" applyNumberFormat="1" applyBorder="1"/>
    <xf numFmtId="0" fontId="2" fillId="0" borderId="0" xfId="5" applyBorder="1"/>
    <xf numFmtId="0" fontId="13" fillId="0" borderId="1" xfId="5" applyFont="1" applyBorder="1"/>
    <xf numFmtId="166" fontId="12" fillId="0" borderId="1" xfId="5" applyNumberFormat="1" applyFont="1" applyBorder="1" applyAlignment="1">
      <alignment horizontal="center" vertical="center"/>
    </xf>
    <xf numFmtId="0" fontId="12" fillId="0" borderId="1" xfId="5" applyFont="1" applyBorder="1" applyAlignment="1">
      <alignment horizontal="left" vertical="center" wrapText="1"/>
    </xf>
    <xf numFmtId="0" fontId="13" fillId="0" borderId="1" xfId="5" applyFont="1" applyBorder="1" applyAlignment="1">
      <alignment horizontal="left" vertical="center" wrapText="1"/>
    </xf>
    <xf numFmtId="0" fontId="13" fillId="0" borderId="3" xfId="5" applyFont="1" applyBorder="1" applyAlignment="1">
      <alignment horizontal="center" vertical="center"/>
    </xf>
    <xf numFmtId="49" fontId="13" fillId="0" borderId="3" xfId="5" applyNumberFormat="1" applyFont="1" applyBorder="1" applyAlignment="1">
      <alignment horizontal="center" vertical="center"/>
    </xf>
    <xf numFmtId="165" fontId="13" fillId="0" borderId="1" xfId="8" applyFont="1" applyBorder="1" applyAlignment="1">
      <alignment horizontal="left" wrapText="1"/>
    </xf>
    <xf numFmtId="0" fontId="13" fillId="0" borderId="1" xfId="0" applyFont="1" applyBorder="1" applyAlignment="1">
      <alignment horizontal="left" vertical="center" wrapText="1"/>
    </xf>
    <xf numFmtId="0" fontId="2" fillId="0" borderId="0" xfId="5" applyAlignment="1">
      <alignment horizontal="left" vertical="center"/>
    </xf>
    <xf numFmtId="49" fontId="2" fillId="0" borderId="0" xfId="5" applyNumberFormat="1" applyAlignment="1">
      <alignment horizontal="left" vertical="center"/>
    </xf>
    <xf numFmtId="49" fontId="13" fillId="0" borderId="0" xfId="5" applyNumberFormat="1" applyFont="1" applyAlignment="1">
      <alignment horizontal="left" vertical="center" wrapText="1"/>
    </xf>
    <xf numFmtId="166" fontId="14" fillId="4" borderId="2" xfId="5" applyNumberFormat="1" applyFont="1" applyFill="1" applyBorder="1" applyAlignment="1">
      <alignment horizontal="center" vertical="center" wrapText="1"/>
    </xf>
    <xf numFmtId="166" fontId="14" fillId="4" borderId="3" xfId="5" applyNumberFormat="1" applyFont="1" applyFill="1" applyBorder="1" applyAlignment="1">
      <alignment horizontal="center" vertical="center" wrapText="1"/>
    </xf>
    <xf numFmtId="7" fontId="15" fillId="0" borderId="1" xfId="10" applyNumberFormat="1" applyFont="1" applyBorder="1" applyAlignment="1">
      <alignment horizontal="center" vertical="center"/>
    </xf>
    <xf numFmtId="0" fontId="15" fillId="0" borderId="1" xfId="3" applyFont="1" applyBorder="1" applyAlignment="1">
      <alignment horizontal="right" vertical="center" wrapText="1"/>
    </xf>
    <xf numFmtId="0" fontId="2" fillId="6" borderId="2" xfId="5" applyFill="1" applyBorder="1" applyAlignment="1">
      <alignment horizontal="center"/>
    </xf>
    <xf numFmtId="0" fontId="2" fillId="6" borderId="3" xfId="5" applyFill="1" applyBorder="1" applyAlignment="1">
      <alignment horizontal="center"/>
    </xf>
    <xf numFmtId="0" fontId="2" fillId="6" borderId="4" xfId="5" applyFill="1" applyBorder="1" applyAlignment="1">
      <alignment horizontal="center"/>
    </xf>
    <xf numFmtId="0" fontId="13" fillId="6" borderId="2" xfId="5" applyFont="1" applyFill="1" applyBorder="1" applyAlignment="1">
      <alignment horizontal="center" vertical="center"/>
    </xf>
    <xf numFmtId="0" fontId="13" fillId="6" borderId="3" xfId="5" applyFont="1" applyFill="1" applyBorder="1" applyAlignment="1">
      <alignment horizontal="center" vertical="center"/>
    </xf>
    <xf numFmtId="0" fontId="13" fillId="6" borderId="4" xfId="5" applyFont="1" applyFill="1" applyBorder="1" applyAlignment="1">
      <alignment horizontal="center" vertical="center"/>
    </xf>
    <xf numFmtId="0" fontId="12" fillId="0" borderId="1" xfId="5" applyFont="1" applyBorder="1" applyAlignment="1">
      <alignment horizontal="center" vertical="center" wrapText="1"/>
    </xf>
    <xf numFmtId="0" fontId="16" fillId="0" borderId="1" xfId="5" applyFont="1" applyBorder="1" applyAlignment="1">
      <alignment horizontal="left" vertical="center" wrapText="1"/>
    </xf>
    <xf numFmtId="0" fontId="12" fillId="0" borderId="1" xfId="5" applyFont="1" applyBorder="1" applyAlignment="1">
      <alignment horizontal="left" vertical="center" wrapText="1"/>
    </xf>
    <xf numFmtId="0" fontId="13" fillId="0" borderId="1" xfId="5" applyFont="1" applyBorder="1" applyAlignment="1">
      <alignment horizontal="left" vertical="center" wrapText="1"/>
    </xf>
    <xf numFmtId="0" fontId="11" fillId="0" borderId="1" xfId="3" applyFont="1" applyBorder="1" applyAlignment="1">
      <alignment horizontal="center" vertical="center" wrapText="1"/>
    </xf>
    <xf numFmtId="0" fontId="13" fillId="5" borderId="2" xfId="5" applyFont="1" applyFill="1" applyBorder="1" applyAlignment="1">
      <alignment horizontal="center" vertical="center"/>
    </xf>
    <xf numFmtId="0" fontId="13" fillId="5" borderId="3" xfId="5" applyFont="1" applyFill="1" applyBorder="1" applyAlignment="1">
      <alignment horizontal="center" vertical="center"/>
    </xf>
    <xf numFmtId="0" fontId="13" fillId="5" borderId="4" xfId="5" applyFont="1" applyFill="1" applyBorder="1" applyAlignment="1">
      <alignment horizontal="center" vertical="center"/>
    </xf>
    <xf numFmtId="166" fontId="14" fillId="4" borderId="4" xfId="5" applyNumberFormat="1" applyFont="1" applyFill="1" applyBorder="1" applyAlignment="1">
      <alignment horizontal="center" vertical="center" wrapText="1"/>
    </xf>
    <xf numFmtId="0" fontId="14" fillId="4" borderId="2" xfId="5" applyFont="1" applyFill="1" applyBorder="1" applyAlignment="1">
      <alignment horizontal="left" vertical="center" wrapText="1"/>
    </xf>
    <xf numFmtId="0" fontId="14" fillId="4" borderId="3" xfId="5" applyFont="1" applyFill="1" applyBorder="1" applyAlignment="1">
      <alignment horizontal="left" vertical="center" wrapText="1"/>
    </xf>
    <xf numFmtId="0" fontId="14" fillId="4" borderId="4" xfId="5" applyFont="1" applyFill="1" applyBorder="1" applyAlignment="1">
      <alignment horizontal="left" vertical="center" wrapText="1"/>
    </xf>
    <xf numFmtId="49" fontId="14" fillId="6" borderId="9" xfId="5" applyNumberFormat="1" applyFont="1" applyFill="1" applyBorder="1" applyAlignment="1">
      <alignment horizontal="center" vertical="center"/>
    </xf>
    <xf numFmtId="49" fontId="14" fillId="6" borderId="3" xfId="5" applyNumberFormat="1" applyFont="1" applyFill="1" applyBorder="1" applyAlignment="1">
      <alignment horizontal="center" vertical="center"/>
    </xf>
    <xf numFmtId="0" fontId="6" fillId="3" borderId="0" xfId="5" applyFont="1" applyFill="1" applyAlignment="1">
      <alignment horizontal="left" wrapText="1"/>
    </xf>
    <xf numFmtId="7" fontId="14" fillId="4" borderId="2" xfId="5" applyNumberFormat="1" applyFont="1" applyFill="1" applyBorder="1" applyAlignment="1">
      <alignment horizontal="center" vertical="center" wrapText="1"/>
    </xf>
    <xf numFmtId="0" fontId="14" fillId="4" borderId="4" xfId="5" applyFont="1" applyFill="1" applyBorder="1" applyAlignment="1">
      <alignment horizontal="center" vertical="center" wrapText="1"/>
    </xf>
    <xf numFmtId="0" fontId="18" fillId="0" borderId="0" xfId="5" applyFont="1" applyBorder="1" applyAlignment="1">
      <alignment horizontal="left" vertical="center" wrapText="1"/>
    </xf>
    <xf numFmtId="0" fontId="19" fillId="4" borderId="2" xfId="5" applyFont="1" applyFill="1" applyBorder="1" applyAlignment="1">
      <alignment vertical="center" wrapText="1"/>
    </xf>
    <xf numFmtId="0" fontId="19" fillId="4" borderId="3" xfId="5" applyFont="1" applyFill="1" applyBorder="1" applyAlignment="1">
      <alignment vertical="center" wrapText="1"/>
    </xf>
    <xf numFmtId="0" fontId="19" fillId="4" borderId="4" xfId="5" applyFont="1" applyFill="1" applyBorder="1" applyAlignment="1">
      <alignment vertical="center" wrapText="1"/>
    </xf>
    <xf numFmtId="49" fontId="12" fillId="0" borderId="2" xfId="5" applyNumberFormat="1" applyFont="1" applyBorder="1" applyAlignment="1">
      <alignment horizontal="left" vertical="center" wrapText="1"/>
    </xf>
    <xf numFmtId="49" fontId="12" fillId="0" borderId="3" xfId="5" applyNumberFormat="1" applyFont="1" applyBorder="1" applyAlignment="1">
      <alignment horizontal="left" vertical="center" wrapText="1"/>
    </xf>
    <xf numFmtId="49" fontId="12" fillId="0" borderId="4" xfId="5" applyNumberFormat="1" applyFont="1" applyBorder="1" applyAlignment="1">
      <alignment horizontal="left" vertical="center" wrapText="1"/>
    </xf>
    <xf numFmtId="7" fontId="12" fillId="0" borderId="2" xfId="10" applyNumberFormat="1" applyFont="1" applyBorder="1" applyAlignment="1">
      <alignment horizontal="center" vertical="center" wrapText="1"/>
    </xf>
    <xf numFmtId="7" fontId="12" fillId="0" borderId="3" xfId="10" applyNumberFormat="1" applyFont="1" applyBorder="1" applyAlignment="1">
      <alignment horizontal="center" vertical="center" wrapText="1"/>
    </xf>
  </cellXfs>
  <cellStyles count="11">
    <cellStyle name="Moeda" xfId="10" builtinId="4"/>
    <cellStyle name="Moeda 2" xfId="1" xr:uid="{00000000-0005-0000-0000-000001000000}"/>
    <cellStyle name="Moeda 2_3_-_PLANILHA_MODELO_e_Boletim_CPOS_157" xfId="2" xr:uid="{00000000-0005-0000-0000-000002000000}"/>
    <cellStyle name="Normal" xfId="0" builtinId="0"/>
    <cellStyle name="Normal 2" xfId="3" xr:uid="{00000000-0005-0000-0000-000004000000}"/>
    <cellStyle name="Normal 2 2" xfId="4" xr:uid="{00000000-0005-0000-0000-000005000000}"/>
    <cellStyle name="Normal 2_3_-_PLANILHA_MODELO_e_Boletim_CPOS_157" xfId="5" xr:uid="{00000000-0005-0000-0000-000006000000}"/>
    <cellStyle name="Normal 3" xfId="6" xr:uid="{00000000-0005-0000-0000-000007000000}"/>
    <cellStyle name="Normal 4" xfId="7" xr:uid="{00000000-0005-0000-0000-000008000000}"/>
    <cellStyle name="Vírgula" xfId="8" builtinId="3"/>
    <cellStyle name="Vírgula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A:\BrasaoNovo.jpg" TargetMode="External"/><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139212</xdr:colOff>
      <xdr:row>0</xdr:row>
      <xdr:rowOff>119429</xdr:rowOff>
    </xdr:from>
    <xdr:to>
      <xdr:col>1</xdr:col>
      <xdr:colOff>915866</xdr:colOff>
      <xdr:row>1</xdr:row>
      <xdr:rowOff>117231</xdr:rowOff>
    </xdr:to>
    <xdr:pic>
      <xdr:nvPicPr>
        <xdr:cNvPr id="2" name="Picture 1" descr="A:\BrasaoNov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tretch>
          <a:fillRect/>
        </a:stretch>
      </xdr:blipFill>
      <xdr:spPr bwMode="auto">
        <a:xfrm>
          <a:off x="801566" y="119429"/>
          <a:ext cx="776654" cy="95323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0</xdr:row>
          <xdr:rowOff>99060</xdr:rowOff>
        </xdr:from>
        <xdr:to>
          <xdr:col>1</xdr:col>
          <xdr:colOff>83820</xdr:colOff>
          <xdr:row>1</xdr:row>
          <xdr:rowOff>190500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4"/>
  <sheetViews>
    <sheetView tabSelected="1" view="pageBreakPreview" topLeftCell="A112" zoomScaleNormal="100" zoomScaleSheetLayoutView="100" workbookViewId="0">
      <selection activeCell="A118" sqref="A118:G118"/>
    </sheetView>
  </sheetViews>
  <sheetFormatPr defaultColWidth="9.109375" defaultRowHeight="12.6" x14ac:dyDescent="0.25"/>
  <cols>
    <col min="1" max="1" width="9.6640625" style="1" customWidth="1"/>
    <col min="2" max="2" width="14.6640625" style="3" customWidth="1"/>
    <col min="3" max="3" width="52.44140625" style="4" customWidth="1"/>
    <col min="4" max="4" width="7.6640625" style="1" customWidth="1"/>
    <col min="5" max="5" width="10.88671875" style="5" bestFit="1" customWidth="1"/>
    <col min="6" max="6" width="16.77734375" style="6" customWidth="1"/>
    <col min="7" max="7" width="17.44140625" style="5" customWidth="1"/>
    <col min="8" max="8" width="9.109375" style="1"/>
    <col min="9" max="9" width="16.33203125" style="1" customWidth="1"/>
    <col min="10" max="16384" width="9.109375" style="1"/>
  </cols>
  <sheetData>
    <row r="1" spans="1:7" ht="75" customHeight="1" x14ac:dyDescent="0.25">
      <c r="A1" s="81"/>
      <c r="B1" s="81"/>
      <c r="C1" s="82" t="s">
        <v>46</v>
      </c>
      <c r="D1" s="82"/>
      <c r="E1" s="82"/>
      <c r="F1" s="82"/>
      <c r="G1" s="82"/>
    </row>
    <row r="2" spans="1:7" ht="20.100000000000001" customHeight="1" x14ac:dyDescent="0.25">
      <c r="A2" s="81"/>
      <c r="B2" s="81"/>
      <c r="C2" s="83" t="s">
        <v>11</v>
      </c>
      <c r="D2" s="84"/>
      <c r="E2" s="84"/>
      <c r="F2" s="84"/>
      <c r="G2" s="84"/>
    </row>
    <row r="3" spans="1:7" ht="20.100000000000001" customHeight="1" x14ac:dyDescent="0.25">
      <c r="A3" s="81"/>
      <c r="B3" s="81"/>
      <c r="C3" s="83" t="s">
        <v>4</v>
      </c>
      <c r="D3" s="84"/>
      <c r="E3" s="84"/>
      <c r="F3" s="84"/>
      <c r="G3" s="84"/>
    </row>
    <row r="4" spans="1:7" ht="20.100000000000001" customHeight="1" x14ac:dyDescent="0.25">
      <c r="A4" s="81"/>
      <c r="B4" s="81"/>
      <c r="C4" s="102" t="s">
        <v>44</v>
      </c>
      <c r="D4" s="103"/>
      <c r="E4" s="103"/>
      <c r="F4" s="103"/>
      <c r="G4" s="104"/>
    </row>
    <row r="5" spans="1:7" s="2" customFormat="1" ht="27" customHeight="1" x14ac:dyDescent="0.25">
      <c r="A5" s="48" t="s">
        <v>5</v>
      </c>
      <c r="B5" s="48" t="s">
        <v>0</v>
      </c>
      <c r="C5" s="49" t="s">
        <v>1</v>
      </c>
      <c r="D5" s="50" t="s">
        <v>6</v>
      </c>
      <c r="E5" s="51" t="s">
        <v>7</v>
      </c>
      <c r="F5" s="52" t="s">
        <v>8</v>
      </c>
      <c r="G5" s="51" t="s">
        <v>9</v>
      </c>
    </row>
    <row r="6" spans="1:7" ht="5.0999999999999996" customHeight="1" x14ac:dyDescent="0.25">
      <c r="A6" s="86"/>
      <c r="B6" s="87"/>
      <c r="C6" s="87"/>
      <c r="D6" s="87"/>
      <c r="E6" s="87"/>
      <c r="F6" s="87"/>
      <c r="G6" s="88"/>
    </row>
    <row r="7" spans="1:7" ht="18" customHeight="1" x14ac:dyDescent="0.25">
      <c r="A7" s="22"/>
      <c r="B7" s="18"/>
      <c r="C7" s="90" t="s">
        <v>47</v>
      </c>
      <c r="D7" s="91"/>
      <c r="E7" s="92"/>
      <c r="F7" s="71">
        <f>SUM(G12,G10,G8)</f>
        <v>162583.87</v>
      </c>
      <c r="G7" s="89"/>
    </row>
    <row r="8" spans="1:7" ht="18" customHeight="1" x14ac:dyDescent="0.25">
      <c r="A8" s="22"/>
      <c r="B8" s="18"/>
      <c r="C8" s="31" t="s">
        <v>15</v>
      </c>
      <c r="D8" s="20" t="str">
        <f>IF($A8="","",VLOOKUP($B8,#REF!,3,0))</f>
        <v/>
      </c>
      <c r="E8" s="21"/>
      <c r="F8" s="32" t="str">
        <f>IF($A8="","",VLOOKUP($B8,#REF!,6,0))</f>
        <v/>
      </c>
      <c r="G8" s="29">
        <f>G9</f>
        <v>140792.57999999999</v>
      </c>
    </row>
    <row r="9" spans="1:7" ht="90" customHeight="1" x14ac:dyDescent="0.25">
      <c r="A9" s="22" t="s">
        <v>32</v>
      </c>
      <c r="B9" s="18" t="s">
        <v>12</v>
      </c>
      <c r="C9" s="53" t="s">
        <v>17</v>
      </c>
      <c r="D9" s="30" t="s">
        <v>2</v>
      </c>
      <c r="E9" s="23">
        <v>1067.5</v>
      </c>
      <c r="F9" s="24">
        <v>131.88999999999999</v>
      </c>
      <c r="G9" s="25">
        <f>E9*F9</f>
        <v>140792.57999999999</v>
      </c>
    </row>
    <row r="10" spans="1:7" ht="18" customHeight="1" x14ac:dyDescent="0.25">
      <c r="A10" s="22"/>
      <c r="B10" s="18"/>
      <c r="C10" s="26" t="s">
        <v>13</v>
      </c>
      <c r="D10" s="27" t="str">
        <f>IF($A10="","",VLOOKUP($B10,#REF!,3,0))</f>
        <v/>
      </c>
      <c r="E10" s="21"/>
      <c r="F10" s="24" t="str">
        <f>IF($A10="","",VLOOKUP($B10,#REF!,6,0))</f>
        <v/>
      </c>
      <c r="G10" s="29">
        <f>SUM(G11:G11)</f>
        <v>20067.27</v>
      </c>
    </row>
    <row r="11" spans="1:7" ht="18" customHeight="1" x14ac:dyDescent="0.25">
      <c r="A11" s="22" t="s">
        <v>32</v>
      </c>
      <c r="B11" s="18" t="s">
        <v>12</v>
      </c>
      <c r="C11" s="53" t="s">
        <v>10</v>
      </c>
      <c r="D11" s="30" t="s">
        <v>3</v>
      </c>
      <c r="E11" s="23">
        <v>374.18</v>
      </c>
      <c r="F11" s="24">
        <v>53.63</v>
      </c>
      <c r="G11" s="25">
        <f>E11*F11</f>
        <v>20067.27</v>
      </c>
    </row>
    <row r="12" spans="1:7" ht="18" customHeight="1" x14ac:dyDescent="0.25">
      <c r="A12" s="22"/>
      <c r="B12" s="18"/>
      <c r="C12" s="26" t="s">
        <v>36</v>
      </c>
      <c r="D12" s="27" t="str">
        <f>IF($A12="","",VLOOKUP($B12,#REF!,3,0))</f>
        <v/>
      </c>
      <c r="E12" s="21"/>
      <c r="F12" s="24" t="str">
        <f>IF($A12="","",VLOOKUP($B12,#REF!,6,0))</f>
        <v/>
      </c>
      <c r="G12" s="29">
        <f>SUM(G13:G13)</f>
        <v>1724.02</v>
      </c>
    </row>
    <row r="13" spans="1:7" ht="30" customHeight="1" x14ac:dyDescent="0.25">
      <c r="A13" s="22" t="s">
        <v>32</v>
      </c>
      <c r="B13" s="18" t="s">
        <v>37</v>
      </c>
      <c r="C13" s="63" t="s">
        <v>35</v>
      </c>
      <c r="D13" s="30" t="s">
        <v>2</v>
      </c>
      <c r="E13" s="23">
        <v>46.27</v>
      </c>
      <c r="F13" s="24">
        <v>37.26</v>
      </c>
      <c r="G13" s="25">
        <f>E13*F13</f>
        <v>1724.02</v>
      </c>
    </row>
    <row r="14" spans="1:7" ht="5.0999999999999996" customHeight="1" x14ac:dyDescent="0.25">
      <c r="A14" s="86"/>
      <c r="B14" s="87"/>
      <c r="C14" s="87"/>
      <c r="D14" s="87"/>
      <c r="E14" s="87"/>
      <c r="F14" s="87"/>
      <c r="G14" s="88"/>
    </row>
    <row r="15" spans="1:7" ht="18" customHeight="1" x14ac:dyDescent="0.25">
      <c r="A15" s="22"/>
      <c r="B15" s="18"/>
      <c r="C15" s="90" t="s">
        <v>18</v>
      </c>
      <c r="D15" s="91"/>
      <c r="E15" s="92"/>
      <c r="F15" s="71">
        <f>SUM(G18,G16)</f>
        <v>476143.18</v>
      </c>
      <c r="G15" s="89"/>
    </row>
    <row r="16" spans="1:7" ht="18" customHeight="1" x14ac:dyDescent="0.25">
      <c r="A16" s="22"/>
      <c r="B16" s="18"/>
      <c r="C16" s="31" t="s">
        <v>15</v>
      </c>
      <c r="D16" s="20" t="str">
        <f>IF($A16="","",VLOOKUP($B16,#REF!,3,0))</f>
        <v/>
      </c>
      <c r="E16" s="21"/>
      <c r="F16" s="33" t="str">
        <f>IF($A16="","",VLOOKUP($B16,#REF!,6,0))</f>
        <v/>
      </c>
      <c r="G16" s="34">
        <f>G17</f>
        <v>473912.42</v>
      </c>
    </row>
    <row r="17" spans="1:7" ht="90" customHeight="1" x14ac:dyDescent="0.25">
      <c r="A17" s="22" t="s">
        <v>32</v>
      </c>
      <c r="B17" s="18" t="s">
        <v>12</v>
      </c>
      <c r="C17" s="53" t="s">
        <v>17</v>
      </c>
      <c r="D17" s="30" t="s">
        <v>2</v>
      </c>
      <c r="E17" s="23">
        <v>3593.24</v>
      </c>
      <c r="F17" s="24">
        <v>131.88999999999999</v>
      </c>
      <c r="G17" s="35">
        <f>E17*F17</f>
        <v>473912.42</v>
      </c>
    </row>
    <row r="18" spans="1:7" ht="19.95" customHeight="1" x14ac:dyDescent="0.25">
      <c r="A18" s="22"/>
      <c r="B18" s="18"/>
      <c r="C18" s="26" t="s">
        <v>36</v>
      </c>
      <c r="D18" s="27" t="str">
        <f>IF($A18="","",VLOOKUP($B18,#REF!,3,0))</f>
        <v/>
      </c>
      <c r="E18" s="21"/>
      <c r="F18" s="24" t="str">
        <f>IF($A18="","",VLOOKUP($B18,#REF!,6,0))</f>
        <v/>
      </c>
      <c r="G18" s="29">
        <f>SUM(G19:G19)</f>
        <v>2230.7600000000002</v>
      </c>
    </row>
    <row r="19" spans="1:7" ht="30" customHeight="1" x14ac:dyDescent="0.25">
      <c r="A19" s="22" t="s">
        <v>32</v>
      </c>
      <c r="B19" s="18" t="s">
        <v>37</v>
      </c>
      <c r="C19" s="63" t="s">
        <v>35</v>
      </c>
      <c r="D19" s="30" t="s">
        <v>2</v>
      </c>
      <c r="E19" s="23">
        <v>59.87</v>
      </c>
      <c r="F19" s="24">
        <v>37.26</v>
      </c>
      <c r="G19" s="25">
        <f>E19*F19</f>
        <v>2230.7600000000002</v>
      </c>
    </row>
    <row r="20" spans="1:7" ht="5.0999999999999996" customHeight="1" x14ac:dyDescent="0.25">
      <c r="A20" s="86"/>
      <c r="B20" s="87"/>
      <c r="C20" s="87"/>
      <c r="D20" s="87"/>
      <c r="E20" s="87"/>
      <c r="F20" s="87"/>
      <c r="G20" s="88"/>
    </row>
    <row r="21" spans="1:7" ht="18" customHeight="1" x14ac:dyDescent="0.25">
      <c r="A21" s="22"/>
      <c r="B21" s="18"/>
      <c r="C21" s="90" t="s">
        <v>48</v>
      </c>
      <c r="D21" s="91"/>
      <c r="E21" s="92"/>
      <c r="F21" s="71">
        <f>SUM(G24,G22)</f>
        <v>215872.61</v>
      </c>
      <c r="G21" s="89"/>
    </row>
    <row r="22" spans="1:7" ht="18" customHeight="1" x14ac:dyDescent="0.25">
      <c r="A22" s="22"/>
      <c r="B22" s="18"/>
      <c r="C22" s="31" t="s">
        <v>15</v>
      </c>
      <c r="D22" s="20" t="str">
        <f>IF($A22="","",VLOOKUP($B22,#REF!,3,0))</f>
        <v/>
      </c>
      <c r="E22" s="21"/>
      <c r="F22" s="33" t="str">
        <f>IF($A22="","",VLOOKUP($B22,#REF!,6,0))</f>
        <v/>
      </c>
      <c r="G22" s="34">
        <f>G23</f>
        <v>212316.52</v>
      </c>
    </row>
    <row r="23" spans="1:7" ht="90" customHeight="1" x14ac:dyDescent="0.25">
      <c r="A23" s="22" t="s">
        <v>32</v>
      </c>
      <c r="B23" s="18" t="s">
        <v>12</v>
      </c>
      <c r="C23" s="53" t="s">
        <v>17</v>
      </c>
      <c r="D23" s="30" t="s">
        <v>2</v>
      </c>
      <c r="E23" s="23">
        <v>1609.8</v>
      </c>
      <c r="F23" s="24">
        <v>131.88999999999999</v>
      </c>
      <c r="G23" s="35">
        <f>E23*F23</f>
        <v>212316.52</v>
      </c>
    </row>
    <row r="24" spans="1:7" ht="19.95" customHeight="1" x14ac:dyDescent="0.25">
      <c r="A24" s="22"/>
      <c r="B24" s="18"/>
      <c r="C24" s="26" t="s">
        <v>36</v>
      </c>
      <c r="D24" s="27" t="str">
        <f>IF($A24="","",VLOOKUP($B24,#REF!,3,0))</f>
        <v/>
      </c>
      <c r="E24" s="21"/>
      <c r="F24" s="24" t="str">
        <f>IF($A24="","",VLOOKUP($B24,#REF!,6,0))</f>
        <v/>
      </c>
      <c r="G24" s="29">
        <f>SUM(G25:G25)</f>
        <v>3556.09</v>
      </c>
    </row>
    <row r="25" spans="1:7" ht="30" customHeight="1" x14ac:dyDescent="0.25">
      <c r="A25" s="22" t="s">
        <v>32</v>
      </c>
      <c r="B25" s="18" t="s">
        <v>37</v>
      </c>
      <c r="C25" s="63" t="s">
        <v>35</v>
      </c>
      <c r="D25" s="30" t="s">
        <v>2</v>
      </c>
      <c r="E25" s="23">
        <v>95.44</v>
      </c>
      <c r="F25" s="24">
        <v>37.26</v>
      </c>
      <c r="G25" s="25">
        <f>E25*F25</f>
        <v>3556.09</v>
      </c>
    </row>
    <row r="26" spans="1:7" ht="5.0999999999999996" customHeight="1" x14ac:dyDescent="0.25">
      <c r="A26" s="86"/>
      <c r="B26" s="87"/>
      <c r="C26" s="87"/>
      <c r="D26" s="87"/>
      <c r="E26" s="87"/>
      <c r="F26" s="87"/>
      <c r="G26" s="88"/>
    </row>
    <row r="27" spans="1:7" ht="18" customHeight="1" x14ac:dyDescent="0.25">
      <c r="A27" s="22"/>
      <c r="B27" s="18"/>
      <c r="C27" s="90" t="s">
        <v>49</v>
      </c>
      <c r="D27" s="91"/>
      <c r="E27" s="92"/>
      <c r="F27" s="71">
        <f>SUM(G30,G28)</f>
        <v>959542.65</v>
      </c>
      <c r="G27" s="89"/>
    </row>
    <row r="28" spans="1:7" ht="18" customHeight="1" x14ac:dyDescent="0.25">
      <c r="A28" s="22"/>
      <c r="B28" s="18"/>
      <c r="C28" s="31" t="s">
        <v>15</v>
      </c>
      <c r="D28" s="20" t="str">
        <f>IF($A28="","",VLOOKUP($B28,#REF!,3,0))</f>
        <v/>
      </c>
      <c r="E28" s="21"/>
      <c r="F28" s="33" t="str">
        <f>IF($A28="","",VLOOKUP($B28,#REF!,6,0))</f>
        <v/>
      </c>
      <c r="G28" s="34">
        <f>G29</f>
        <v>956083.8</v>
      </c>
    </row>
    <row r="29" spans="1:7" ht="90" customHeight="1" x14ac:dyDescent="0.25">
      <c r="A29" s="22" t="s">
        <v>32</v>
      </c>
      <c r="B29" s="18" t="s">
        <v>12</v>
      </c>
      <c r="C29" s="53" t="s">
        <v>17</v>
      </c>
      <c r="D29" s="30" t="s">
        <v>2</v>
      </c>
      <c r="E29" s="23">
        <v>7249.1</v>
      </c>
      <c r="F29" s="24">
        <v>131.88999999999999</v>
      </c>
      <c r="G29" s="35">
        <f>E29*F29</f>
        <v>956083.8</v>
      </c>
    </row>
    <row r="30" spans="1:7" ht="19.95" customHeight="1" x14ac:dyDescent="0.25">
      <c r="A30" s="22"/>
      <c r="B30" s="18"/>
      <c r="C30" s="26" t="s">
        <v>36</v>
      </c>
      <c r="D30" s="27" t="str">
        <f>IF($A30="","",VLOOKUP($B30,#REF!,3,0))</f>
        <v/>
      </c>
      <c r="E30" s="21"/>
      <c r="F30" s="24" t="str">
        <f>IF($A30="","",VLOOKUP($B30,#REF!,6,0))</f>
        <v/>
      </c>
      <c r="G30" s="29">
        <f>SUM(G31:G31)</f>
        <v>3458.85</v>
      </c>
    </row>
    <row r="31" spans="1:7" ht="30" customHeight="1" x14ac:dyDescent="0.25">
      <c r="A31" s="22" t="s">
        <v>32</v>
      </c>
      <c r="B31" s="18" t="s">
        <v>37</v>
      </c>
      <c r="C31" s="63" t="s">
        <v>35</v>
      </c>
      <c r="D31" s="30" t="s">
        <v>2</v>
      </c>
      <c r="E31" s="23">
        <v>92.83</v>
      </c>
      <c r="F31" s="24">
        <v>37.26</v>
      </c>
      <c r="G31" s="25">
        <f>E31*F31</f>
        <v>3458.85</v>
      </c>
    </row>
    <row r="32" spans="1:7" ht="5.0999999999999996" customHeight="1" x14ac:dyDescent="0.25">
      <c r="A32" s="86"/>
      <c r="B32" s="87"/>
      <c r="C32" s="87"/>
      <c r="D32" s="87"/>
      <c r="E32" s="87"/>
      <c r="F32" s="87"/>
      <c r="G32" s="88"/>
    </row>
    <row r="33" spans="1:7" ht="18" customHeight="1" x14ac:dyDescent="0.25">
      <c r="A33" s="22"/>
      <c r="B33" s="18"/>
      <c r="C33" s="90" t="s">
        <v>19</v>
      </c>
      <c r="D33" s="91"/>
      <c r="E33" s="92"/>
      <c r="F33" s="71">
        <f>SUM(G38,G36,G34)</f>
        <v>187412.44</v>
      </c>
      <c r="G33" s="89"/>
    </row>
    <row r="34" spans="1:7" ht="18" customHeight="1" x14ac:dyDescent="0.25">
      <c r="A34" s="22"/>
      <c r="B34" s="18"/>
      <c r="C34" s="31" t="s">
        <v>15</v>
      </c>
      <c r="D34" s="20" t="str">
        <f>IF($A34="","",VLOOKUP($B34,#REF!,3,0))</f>
        <v/>
      </c>
      <c r="E34" s="21"/>
      <c r="F34" s="33" t="str">
        <f>IF($A34="","",VLOOKUP($B34,#REF!,6,0))</f>
        <v/>
      </c>
      <c r="G34" s="34">
        <f>G35</f>
        <v>160872.82999999999</v>
      </c>
    </row>
    <row r="35" spans="1:7" ht="90" customHeight="1" x14ac:dyDescent="0.25">
      <c r="A35" s="22" t="s">
        <v>32</v>
      </c>
      <c r="B35" s="18" t="s">
        <v>12</v>
      </c>
      <c r="C35" s="53" t="s">
        <v>17</v>
      </c>
      <c r="D35" s="30" t="s">
        <v>2</v>
      </c>
      <c r="E35" s="23">
        <v>1219.75</v>
      </c>
      <c r="F35" s="24">
        <v>131.88999999999999</v>
      </c>
      <c r="G35" s="35">
        <f>E35*F35</f>
        <v>160872.82999999999</v>
      </c>
    </row>
    <row r="36" spans="1:7" ht="18" customHeight="1" x14ac:dyDescent="0.25">
      <c r="A36" s="22"/>
      <c r="B36" s="18"/>
      <c r="C36" s="26" t="s">
        <v>13</v>
      </c>
      <c r="D36" s="27" t="str">
        <f>IF($A36="","",VLOOKUP($B36,#REF!,3,0))</f>
        <v/>
      </c>
      <c r="E36" s="21"/>
      <c r="F36" s="36" t="str">
        <f>IF($A36="","",VLOOKUP($B36,#REF!,6,0))</f>
        <v/>
      </c>
      <c r="G36" s="34">
        <f>SUM(G37:G37)</f>
        <v>24128.14</v>
      </c>
    </row>
    <row r="37" spans="1:7" ht="18" customHeight="1" x14ac:dyDescent="0.25">
      <c r="A37" s="22" t="s">
        <v>32</v>
      </c>
      <c r="B37" s="18" t="s">
        <v>12</v>
      </c>
      <c r="C37" s="53" t="s">
        <v>10</v>
      </c>
      <c r="D37" s="30" t="s">
        <v>3</v>
      </c>
      <c r="E37" s="23">
        <v>449.9</v>
      </c>
      <c r="F37" s="24">
        <v>53.63</v>
      </c>
      <c r="G37" s="35">
        <f>E37*F37</f>
        <v>24128.14</v>
      </c>
    </row>
    <row r="38" spans="1:7" ht="18" customHeight="1" x14ac:dyDescent="0.25">
      <c r="A38" s="22"/>
      <c r="B38" s="18"/>
      <c r="C38" s="26" t="s">
        <v>36</v>
      </c>
      <c r="D38" s="27" t="str">
        <f>IF($A38="","",VLOOKUP($B38,#REF!,3,0))</f>
        <v/>
      </c>
      <c r="E38" s="21"/>
      <c r="F38" s="24" t="str">
        <f>IF($A38="","",VLOOKUP($B38,#REF!,6,0))</f>
        <v/>
      </c>
      <c r="G38" s="29">
        <f>SUM(G39:G39)</f>
        <v>2411.4699999999998</v>
      </c>
    </row>
    <row r="39" spans="1:7" ht="30" customHeight="1" x14ac:dyDescent="0.25">
      <c r="A39" s="22" t="s">
        <v>32</v>
      </c>
      <c r="B39" s="18" t="s">
        <v>37</v>
      </c>
      <c r="C39" s="63" t="s">
        <v>35</v>
      </c>
      <c r="D39" s="30" t="s">
        <v>2</v>
      </c>
      <c r="E39" s="23">
        <v>64.72</v>
      </c>
      <c r="F39" s="24">
        <v>37.26</v>
      </c>
      <c r="G39" s="25">
        <f>E39*F39</f>
        <v>2411.4699999999998</v>
      </c>
    </row>
    <row r="40" spans="1:7" ht="5.0999999999999996" customHeight="1" x14ac:dyDescent="0.25">
      <c r="A40" s="86"/>
      <c r="B40" s="87"/>
      <c r="C40" s="87"/>
      <c r="D40" s="87"/>
      <c r="E40" s="87"/>
      <c r="F40" s="87"/>
      <c r="G40" s="88"/>
    </row>
    <row r="41" spans="1:7" ht="18" customHeight="1" x14ac:dyDescent="0.25">
      <c r="A41" s="22"/>
      <c r="B41" s="18"/>
      <c r="C41" s="90" t="s">
        <v>50</v>
      </c>
      <c r="D41" s="91"/>
      <c r="E41" s="92"/>
      <c r="F41" s="71">
        <f>SUM(G42,G44,G46)</f>
        <v>68272.55</v>
      </c>
      <c r="G41" s="89"/>
    </row>
    <row r="42" spans="1:7" ht="18" customHeight="1" x14ac:dyDescent="0.25">
      <c r="A42" s="22"/>
      <c r="B42" s="18"/>
      <c r="C42" s="31" t="s">
        <v>15</v>
      </c>
      <c r="D42" s="20" t="str">
        <f>IF($A42="","",VLOOKUP($B42,#REF!,3,0))</f>
        <v/>
      </c>
      <c r="E42" s="21"/>
      <c r="F42" s="33" t="str">
        <f>IF($A42="","",VLOOKUP($B42,#REF!,6,0))</f>
        <v/>
      </c>
      <c r="G42" s="34">
        <f>G43</f>
        <v>57022.64</v>
      </c>
    </row>
    <row r="43" spans="1:7" ht="90" customHeight="1" x14ac:dyDescent="0.25">
      <c r="A43" s="22" t="s">
        <v>32</v>
      </c>
      <c r="B43" s="18" t="s">
        <v>12</v>
      </c>
      <c r="C43" s="53" t="s">
        <v>17</v>
      </c>
      <c r="D43" s="30" t="s">
        <v>2</v>
      </c>
      <c r="E43" s="23">
        <v>432.35</v>
      </c>
      <c r="F43" s="24">
        <v>131.88999999999999</v>
      </c>
      <c r="G43" s="35">
        <f>E43*F43</f>
        <v>57022.64</v>
      </c>
    </row>
    <row r="44" spans="1:7" ht="18" customHeight="1" x14ac:dyDescent="0.25">
      <c r="A44" s="22"/>
      <c r="B44" s="18"/>
      <c r="C44" s="26" t="s">
        <v>13</v>
      </c>
      <c r="D44" s="27" t="str">
        <f>IF($A44="","",VLOOKUP($B44,#REF!,3,0))</f>
        <v/>
      </c>
      <c r="E44" s="21"/>
      <c r="F44" s="36" t="str">
        <f>IF($A44="","",VLOOKUP($B44,#REF!,6,0))</f>
        <v/>
      </c>
      <c r="G44" s="34">
        <f>SUM(G45:G45)</f>
        <v>8483.73</v>
      </c>
    </row>
    <row r="45" spans="1:7" ht="18" customHeight="1" x14ac:dyDescent="0.25">
      <c r="A45" s="22" t="s">
        <v>32</v>
      </c>
      <c r="B45" s="18" t="s">
        <v>12</v>
      </c>
      <c r="C45" s="53" t="s">
        <v>10</v>
      </c>
      <c r="D45" s="30" t="s">
        <v>3</v>
      </c>
      <c r="E45" s="23">
        <v>158.19</v>
      </c>
      <c r="F45" s="24">
        <v>53.63</v>
      </c>
      <c r="G45" s="35">
        <f>E45*F45</f>
        <v>8483.73</v>
      </c>
    </row>
    <row r="46" spans="1:7" ht="18" customHeight="1" x14ac:dyDescent="0.25">
      <c r="A46" s="22"/>
      <c r="B46" s="18"/>
      <c r="C46" s="26" t="s">
        <v>36</v>
      </c>
      <c r="D46" s="27" t="str">
        <f>IF($A46="","",VLOOKUP($B46,#REF!,3,0))</f>
        <v/>
      </c>
      <c r="E46" s="21"/>
      <c r="F46" s="24" t="str">
        <f>IF($A46="","",VLOOKUP($B46,#REF!,6,0))</f>
        <v/>
      </c>
      <c r="G46" s="29">
        <f>SUM(G47:G47)</f>
        <v>2766.18</v>
      </c>
    </row>
    <row r="47" spans="1:7" ht="30" customHeight="1" x14ac:dyDescent="0.25">
      <c r="A47" s="22" t="s">
        <v>32</v>
      </c>
      <c r="B47" s="18" t="s">
        <v>37</v>
      </c>
      <c r="C47" s="63" t="s">
        <v>35</v>
      </c>
      <c r="D47" s="30" t="s">
        <v>2</v>
      </c>
      <c r="E47" s="23">
        <v>74.239999999999995</v>
      </c>
      <c r="F47" s="24">
        <v>37.26</v>
      </c>
      <c r="G47" s="25">
        <f>E47*F47</f>
        <v>2766.18</v>
      </c>
    </row>
    <row r="48" spans="1:7" ht="5.0999999999999996" customHeight="1" x14ac:dyDescent="0.25">
      <c r="A48" s="86"/>
      <c r="B48" s="87"/>
      <c r="C48" s="87"/>
      <c r="D48" s="87"/>
      <c r="E48" s="87"/>
      <c r="F48" s="87"/>
      <c r="G48" s="88"/>
    </row>
    <row r="49" spans="1:7" ht="18" customHeight="1" x14ac:dyDescent="0.25">
      <c r="A49" s="22"/>
      <c r="B49" s="18"/>
      <c r="C49" s="90" t="s">
        <v>20</v>
      </c>
      <c r="D49" s="91"/>
      <c r="E49" s="92"/>
      <c r="F49" s="71">
        <f>SUM(G54,G52,G50)</f>
        <v>81847.850000000006</v>
      </c>
      <c r="G49" s="89"/>
    </row>
    <row r="50" spans="1:7" ht="18" customHeight="1" x14ac:dyDescent="0.25">
      <c r="A50" s="22"/>
      <c r="B50" s="18"/>
      <c r="C50" s="31" t="s">
        <v>15</v>
      </c>
      <c r="D50" s="20" t="str">
        <f>IF($A50="","",VLOOKUP($B50,#REF!,3,0))</f>
        <v/>
      </c>
      <c r="E50" s="21"/>
      <c r="F50" s="33" t="str">
        <f>IF($A50="","",VLOOKUP($B50,#REF!,6,0))</f>
        <v/>
      </c>
      <c r="G50" s="34">
        <f>G51</f>
        <v>71861.59</v>
      </c>
    </row>
    <row r="51" spans="1:7" ht="90" customHeight="1" x14ac:dyDescent="0.25">
      <c r="A51" s="22" t="s">
        <v>32</v>
      </c>
      <c r="B51" s="18" t="s">
        <v>12</v>
      </c>
      <c r="C51" s="53" t="s">
        <v>17</v>
      </c>
      <c r="D51" s="30" t="s">
        <v>2</v>
      </c>
      <c r="E51" s="23">
        <v>544.86</v>
      </c>
      <c r="F51" s="24">
        <v>131.88999999999999</v>
      </c>
      <c r="G51" s="35">
        <f>E51*F51</f>
        <v>71861.59</v>
      </c>
    </row>
    <row r="52" spans="1:7" ht="18" customHeight="1" x14ac:dyDescent="0.25">
      <c r="A52" s="22"/>
      <c r="B52" s="18"/>
      <c r="C52" s="26" t="s">
        <v>13</v>
      </c>
      <c r="D52" s="27" t="str">
        <f>IF($A52="","",VLOOKUP($B52,#REF!,3,0))</f>
        <v/>
      </c>
      <c r="E52" s="21"/>
      <c r="F52" s="36" t="str">
        <f>IF($A52="","",VLOOKUP($B52,#REF!,6,0))</f>
        <v/>
      </c>
      <c r="G52" s="34">
        <f>SUM(G53:G53)</f>
        <v>7656.76</v>
      </c>
    </row>
    <row r="53" spans="1:7" ht="18" customHeight="1" x14ac:dyDescent="0.25">
      <c r="A53" s="22" t="s">
        <v>32</v>
      </c>
      <c r="B53" s="18" t="s">
        <v>12</v>
      </c>
      <c r="C53" s="53" t="s">
        <v>10</v>
      </c>
      <c r="D53" s="30" t="s">
        <v>3</v>
      </c>
      <c r="E53" s="23">
        <v>142.77000000000001</v>
      </c>
      <c r="F53" s="24">
        <v>53.63</v>
      </c>
      <c r="G53" s="35">
        <f>E53*F53</f>
        <v>7656.76</v>
      </c>
    </row>
    <row r="54" spans="1:7" ht="18" customHeight="1" x14ac:dyDescent="0.25">
      <c r="A54" s="22"/>
      <c r="B54" s="18"/>
      <c r="C54" s="26" t="s">
        <v>36</v>
      </c>
      <c r="D54" s="27" t="str">
        <f>IF($A54="","",VLOOKUP($B54,#REF!,3,0))</f>
        <v/>
      </c>
      <c r="E54" s="21"/>
      <c r="F54" s="24" t="str">
        <f>IF($A54="","",VLOOKUP($B54,#REF!,6,0))</f>
        <v/>
      </c>
      <c r="G54" s="29">
        <f>SUM(G55:G55)</f>
        <v>2329.5</v>
      </c>
    </row>
    <row r="55" spans="1:7" ht="30" customHeight="1" x14ac:dyDescent="0.25">
      <c r="A55" s="22" t="s">
        <v>32</v>
      </c>
      <c r="B55" s="18" t="s">
        <v>37</v>
      </c>
      <c r="C55" s="63" t="s">
        <v>35</v>
      </c>
      <c r="D55" s="30" t="s">
        <v>2</v>
      </c>
      <c r="E55" s="23">
        <v>62.52</v>
      </c>
      <c r="F55" s="24">
        <v>37.26</v>
      </c>
      <c r="G55" s="25">
        <f>E55*F55</f>
        <v>2329.5</v>
      </c>
    </row>
    <row r="56" spans="1:7" ht="5.0999999999999996" customHeight="1" x14ac:dyDescent="0.25">
      <c r="A56" s="86"/>
      <c r="B56" s="87"/>
      <c r="C56" s="87"/>
      <c r="D56" s="87"/>
      <c r="E56" s="87"/>
      <c r="F56" s="87"/>
      <c r="G56" s="88"/>
    </row>
    <row r="57" spans="1:7" ht="18" customHeight="1" x14ac:dyDescent="0.25">
      <c r="A57" s="22"/>
      <c r="B57" s="18"/>
      <c r="C57" s="90" t="s">
        <v>21</v>
      </c>
      <c r="D57" s="91"/>
      <c r="E57" s="92"/>
      <c r="F57" s="71">
        <f>SUM(G62,G60,G58)</f>
        <v>248880.03</v>
      </c>
      <c r="G57" s="89"/>
    </row>
    <row r="58" spans="1:7" ht="18" customHeight="1" x14ac:dyDescent="0.25">
      <c r="A58" s="22"/>
      <c r="B58" s="18"/>
      <c r="C58" s="31" t="s">
        <v>15</v>
      </c>
      <c r="D58" s="20" t="str">
        <f>IF($A58="","",VLOOKUP($B58,#REF!,3,0))</f>
        <v/>
      </c>
      <c r="E58" s="21"/>
      <c r="F58" s="33" t="str">
        <f>IF($A58="","",VLOOKUP($B58,#REF!,6,0))</f>
        <v/>
      </c>
      <c r="G58" s="34">
        <f>G59</f>
        <v>217172.71</v>
      </c>
    </row>
    <row r="59" spans="1:7" ht="90" customHeight="1" x14ac:dyDescent="0.25">
      <c r="A59" s="22" t="s">
        <v>32</v>
      </c>
      <c r="B59" s="18" t="s">
        <v>12</v>
      </c>
      <c r="C59" s="53" t="s">
        <v>17</v>
      </c>
      <c r="D59" s="30" t="s">
        <v>2</v>
      </c>
      <c r="E59" s="23">
        <v>1646.62</v>
      </c>
      <c r="F59" s="24">
        <v>131.88999999999999</v>
      </c>
      <c r="G59" s="35">
        <f>E59*F59</f>
        <v>217172.71</v>
      </c>
    </row>
    <row r="60" spans="1:7" ht="18" customHeight="1" x14ac:dyDescent="0.25">
      <c r="A60" s="22"/>
      <c r="B60" s="18"/>
      <c r="C60" s="26" t="s">
        <v>13</v>
      </c>
      <c r="D60" s="27" t="str">
        <f>IF($A60="","",VLOOKUP($B60,#REF!,3,0))</f>
        <v/>
      </c>
      <c r="E60" s="21"/>
      <c r="F60" s="36" t="str">
        <f>IF($A60="","",VLOOKUP($B60,#REF!,6,0))</f>
        <v/>
      </c>
      <c r="G60" s="34">
        <f>SUM(G61:G61)</f>
        <v>28320.39</v>
      </c>
    </row>
    <row r="61" spans="1:7" ht="18" customHeight="1" x14ac:dyDescent="0.25">
      <c r="A61" s="22" t="s">
        <v>32</v>
      </c>
      <c r="B61" s="18" t="s">
        <v>12</v>
      </c>
      <c r="C61" s="53" t="s">
        <v>10</v>
      </c>
      <c r="D61" s="30" t="s">
        <v>3</v>
      </c>
      <c r="E61" s="23">
        <v>528.07000000000005</v>
      </c>
      <c r="F61" s="24">
        <v>53.63</v>
      </c>
      <c r="G61" s="35">
        <f>E61*F61</f>
        <v>28320.39</v>
      </c>
    </row>
    <row r="62" spans="1:7" ht="18" customHeight="1" x14ac:dyDescent="0.25">
      <c r="A62" s="22"/>
      <c r="B62" s="18"/>
      <c r="C62" s="26" t="s">
        <v>36</v>
      </c>
      <c r="D62" s="27" t="str">
        <f>IF($A62="","",VLOOKUP($B62,#REF!,3,0))</f>
        <v/>
      </c>
      <c r="E62" s="21"/>
      <c r="F62" s="24" t="str">
        <f>IF($A62="","",VLOOKUP($B62,#REF!,6,0))</f>
        <v/>
      </c>
      <c r="G62" s="29">
        <f>SUM(G63:G63)</f>
        <v>3386.93</v>
      </c>
    </row>
    <row r="63" spans="1:7" ht="30" customHeight="1" x14ac:dyDescent="0.25">
      <c r="A63" s="22" t="s">
        <v>32</v>
      </c>
      <c r="B63" s="18" t="s">
        <v>37</v>
      </c>
      <c r="C63" s="63" t="s">
        <v>35</v>
      </c>
      <c r="D63" s="30" t="s">
        <v>2</v>
      </c>
      <c r="E63" s="23">
        <v>90.9</v>
      </c>
      <c r="F63" s="24">
        <v>37.26</v>
      </c>
      <c r="G63" s="25">
        <f>E63*F63</f>
        <v>3386.93</v>
      </c>
    </row>
    <row r="64" spans="1:7" ht="5.0999999999999996" customHeight="1" x14ac:dyDescent="0.25">
      <c r="A64" s="86"/>
      <c r="B64" s="87"/>
      <c r="C64" s="87"/>
      <c r="D64" s="87"/>
      <c r="E64" s="87"/>
      <c r="F64" s="87"/>
      <c r="G64" s="88"/>
    </row>
    <row r="65" spans="1:7" ht="18" customHeight="1" x14ac:dyDescent="0.25">
      <c r="A65" s="15"/>
      <c r="B65" s="16"/>
      <c r="C65" s="90" t="s">
        <v>22</v>
      </c>
      <c r="D65" s="91"/>
      <c r="E65" s="92"/>
      <c r="F65" s="71">
        <f>SUM(G70,G68,G66)</f>
        <v>113158.55</v>
      </c>
      <c r="G65" s="89"/>
    </row>
    <row r="66" spans="1:7" ht="18" customHeight="1" x14ac:dyDescent="0.25">
      <c r="A66" s="17"/>
      <c r="B66" s="18"/>
      <c r="C66" s="19" t="s">
        <v>15</v>
      </c>
      <c r="D66" s="20" t="str">
        <f>IF($A66="","",VLOOKUP($B66,#REF!,3,0))</f>
        <v/>
      </c>
      <c r="E66" s="21"/>
      <c r="F66" s="33" t="str">
        <f>IF($A66="","",VLOOKUP($B66,#REF!,6,0))</f>
        <v/>
      </c>
      <c r="G66" s="37">
        <f>G67</f>
        <v>98405.35</v>
      </c>
    </row>
    <row r="67" spans="1:7" ht="90" customHeight="1" x14ac:dyDescent="0.25">
      <c r="A67" s="22" t="s">
        <v>32</v>
      </c>
      <c r="B67" s="18" t="s">
        <v>12</v>
      </c>
      <c r="C67" s="53" t="s">
        <v>16</v>
      </c>
      <c r="D67" s="30" t="s">
        <v>2</v>
      </c>
      <c r="E67" s="23">
        <v>747.25</v>
      </c>
      <c r="F67" s="24">
        <v>131.69</v>
      </c>
      <c r="G67" s="35">
        <f>E67*F67</f>
        <v>98405.35</v>
      </c>
    </row>
    <row r="68" spans="1:7" ht="18" customHeight="1" x14ac:dyDescent="0.25">
      <c r="A68" s="22"/>
      <c r="B68" s="18"/>
      <c r="C68" s="26" t="s">
        <v>13</v>
      </c>
      <c r="D68" s="27" t="str">
        <f>IF($A68="","",VLOOKUP($B68,#REF!,3,0))</f>
        <v/>
      </c>
      <c r="E68" s="21"/>
      <c r="F68" s="36" t="str">
        <f>IF($A68="","",VLOOKUP($B68,#REF!,6,0))</f>
        <v/>
      </c>
      <c r="G68" s="34">
        <f>SUM(G69:G69)</f>
        <v>12508.66</v>
      </c>
    </row>
    <row r="69" spans="1:7" ht="18" customHeight="1" x14ac:dyDescent="0.25">
      <c r="A69" s="22" t="s">
        <v>32</v>
      </c>
      <c r="B69" s="18" t="s">
        <v>12</v>
      </c>
      <c r="C69" s="53" t="s">
        <v>10</v>
      </c>
      <c r="D69" s="30" t="s">
        <v>3</v>
      </c>
      <c r="E69" s="23">
        <v>233.24</v>
      </c>
      <c r="F69" s="24">
        <v>53.63</v>
      </c>
      <c r="G69" s="35">
        <f>E69*F69</f>
        <v>12508.66</v>
      </c>
    </row>
    <row r="70" spans="1:7" ht="18" customHeight="1" x14ac:dyDescent="0.25">
      <c r="A70" s="22"/>
      <c r="B70" s="18"/>
      <c r="C70" s="26" t="s">
        <v>36</v>
      </c>
      <c r="D70" s="27" t="str">
        <f>IF($A70="","",VLOOKUP($B70,#REF!,3,0))</f>
        <v/>
      </c>
      <c r="E70" s="21"/>
      <c r="F70" s="24" t="str">
        <f>IF($A70="","",VLOOKUP($B70,#REF!,6,0))</f>
        <v/>
      </c>
      <c r="G70" s="29">
        <f>SUM(G71:G71)</f>
        <v>2244.54</v>
      </c>
    </row>
    <row r="71" spans="1:7" ht="30" customHeight="1" x14ac:dyDescent="0.25">
      <c r="A71" s="22" t="s">
        <v>32</v>
      </c>
      <c r="B71" s="18" t="s">
        <v>37</v>
      </c>
      <c r="C71" s="63" t="s">
        <v>35</v>
      </c>
      <c r="D71" s="30" t="s">
        <v>2</v>
      </c>
      <c r="E71" s="23">
        <v>60.24</v>
      </c>
      <c r="F71" s="24">
        <v>37.26</v>
      </c>
      <c r="G71" s="25">
        <f>E71*F71</f>
        <v>2244.54</v>
      </c>
    </row>
    <row r="72" spans="1:7" ht="5.0999999999999996" customHeight="1" x14ac:dyDescent="0.25">
      <c r="A72" s="86"/>
      <c r="B72" s="87"/>
      <c r="C72" s="87"/>
      <c r="D72" s="87"/>
      <c r="E72" s="87"/>
      <c r="F72" s="87"/>
      <c r="G72" s="88"/>
    </row>
    <row r="73" spans="1:7" ht="18" customHeight="1" x14ac:dyDescent="0.25">
      <c r="A73" s="15"/>
      <c r="B73" s="16"/>
      <c r="C73" s="90" t="s">
        <v>51</v>
      </c>
      <c r="D73" s="91"/>
      <c r="E73" s="92"/>
      <c r="F73" s="71">
        <f>SUM(G78,G76,G74)</f>
        <v>205515.18</v>
      </c>
      <c r="G73" s="89"/>
    </row>
    <row r="74" spans="1:7" ht="18" customHeight="1" x14ac:dyDescent="0.25">
      <c r="A74" s="17"/>
      <c r="B74" s="18"/>
      <c r="C74" s="19" t="s">
        <v>15</v>
      </c>
      <c r="D74" s="20" t="str">
        <f>IF($A74="","",VLOOKUP($B74,#REF!,3,0))</f>
        <v/>
      </c>
      <c r="E74" s="21"/>
      <c r="F74" s="33" t="str">
        <f>IF($A74="","",VLOOKUP($B74,#REF!,6,0))</f>
        <v/>
      </c>
      <c r="G74" s="37">
        <f>G75</f>
        <v>178932.53</v>
      </c>
    </row>
    <row r="75" spans="1:7" ht="90" customHeight="1" x14ac:dyDescent="0.25">
      <c r="A75" s="22" t="s">
        <v>32</v>
      </c>
      <c r="B75" s="18" t="s">
        <v>12</v>
      </c>
      <c r="C75" s="53" t="s">
        <v>16</v>
      </c>
      <c r="D75" s="30" t="s">
        <v>2</v>
      </c>
      <c r="E75" s="23">
        <v>1356.68</v>
      </c>
      <c r="F75" s="24">
        <v>131.88999999999999</v>
      </c>
      <c r="G75" s="35">
        <f>E75*F75</f>
        <v>178932.53</v>
      </c>
    </row>
    <row r="76" spans="1:7" ht="18" customHeight="1" x14ac:dyDescent="0.25">
      <c r="A76" s="22"/>
      <c r="B76" s="18"/>
      <c r="C76" s="26" t="s">
        <v>13</v>
      </c>
      <c r="D76" s="27" t="str">
        <f>IF($A76="","",VLOOKUP($B76,#REF!,3,0))</f>
        <v/>
      </c>
      <c r="E76" s="21"/>
      <c r="F76" s="36" t="str">
        <f>IF($A76="","",VLOOKUP($B76,#REF!,6,0))</f>
        <v/>
      </c>
      <c r="G76" s="34">
        <f>SUM(G77:G77)</f>
        <v>25498.38</v>
      </c>
    </row>
    <row r="77" spans="1:7" ht="18" customHeight="1" x14ac:dyDescent="0.25">
      <c r="A77" s="22" t="s">
        <v>32</v>
      </c>
      <c r="B77" s="18" t="s">
        <v>12</v>
      </c>
      <c r="C77" s="53" t="s">
        <v>10</v>
      </c>
      <c r="D77" s="30" t="s">
        <v>3</v>
      </c>
      <c r="E77" s="23">
        <v>475.45</v>
      </c>
      <c r="F77" s="24">
        <v>53.63</v>
      </c>
      <c r="G77" s="35">
        <f>E77*F77</f>
        <v>25498.38</v>
      </c>
    </row>
    <row r="78" spans="1:7" ht="18" customHeight="1" x14ac:dyDescent="0.25">
      <c r="A78" s="22"/>
      <c r="B78" s="18"/>
      <c r="C78" s="26" t="s">
        <v>36</v>
      </c>
      <c r="D78" s="27" t="str">
        <f>IF($A78="","",VLOOKUP($B78,#REF!,3,0))</f>
        <v/>
      </c>
      <c r="E78" s="21"/>
      <c r="F78" s="24" t="str">
        <f>IF($A78="","",VLOOKUP($B78,#REF!,6,0))</f>
        <v/>
      </c>
      <c r="G78" s="29">
        <f>SUM(G79:G79)</f>
        <v>1084.27</v>
      </c>
    </row>
    <row r="79" spans="1:7" ht="30" customHeight="1" x14ac:dyDescent="0.25">
      <c r="A79" s="22" t="s">
        <v>32</v>
      </c>
      <c r="B79" s="18" t="s">
        <v>37</v>
      </c>
      <c r="C79" s="63" t="s">
        <v>35</v>
      </c>
      <c r="D79" s="30" t="s">
        <v>2</v>
      </c>
      <c r="E79" s="23">
        <v>29.1</v>
      </c>
      <c r="F79" s="24">
        <v>37.26</v>
      </c>
      <c r="G79" s="25">
        <f>E79*F79</f>
        <v>1084.27</v>
      </c>
    </row>
    <row r="80" spans="1:7" ht="5.0999999999999996" customHeight="1" x14ac:dyDescent="0.25">
      <c r="A80" s="86"/>
      <c r="B80" s="87"/>
      <c r="C80" s="87"/>
      <c r="D80" s="87"/>
      <c r="E80" s="87"/>
      <c r="F80" s="87"/>
      <c r="G80" s="88"/>
    </row>
    <row r="81" spans="1:7" ht="18" customHeight="1" x14ac:dyDescent="0.25">
      <c r="A81" s="15"/>
      <c r="B81" s="16"/>
      <c r="C81" s="90" t="s">
        <v>23</v>
      </c>
      <c r="D81" s="91"/>
      <c r="E81" s="92"/>
      <c r="F81" s="71">
        <f>SUM(G82,G84,G86)</f>
        <v>164410.07999999999</v>
      </c>
      <c r="G81" s="89"/>
    </row>
    <row r="82" spans="1:7" ht="18" customHeight="1" x14ac:dyDescent="0.25">
      <c r="A82" s="17"/>
      <c r="B82" s="18"/>
      <c r="C82" s="19" t="s">
        <v>15</v>
      </c>
      <c r="D82" s="20" t="str">
        <f>IF($A82="","",VLOOKUP($B82,#REF!,3,0))</f>
        <v/>
      </c>
      <c r="E82" s="21"/>
      <c r="F82" s="33" t="str">
        <f>IF($A82="","",VLOOKUP($B82,#REF!,6,0))</f>
        <v/>
      </c>
      <c r="G82" s="37">
        <f>G83</f>
        <v>140609.25</v>
      </c>
    </row>
    <row r="83" spans="1:7" ht="90" customHeight="1" x14ac:dyDescent="0.25">
      <c r="A83" s="22" t="s">
        <v>32</v>
      </c>
      <c r="B83" s="18" t="s">
        <v>12</v>
      </c>
      <c r="C83" s="53" t="s">
        <v>16</v>
      </c>
      <c r="D83" s="30" t="s">
        <v>2</v>
      </c>
      <c r="E83" s="23">
        <v>1066.1099999999999</v>
      </c>
      <c r="F83" s="24">
        <v>131.88999999999999</v>
      </c>
      <c r="G83" s="35">
        <f>E83*F83</f>
        <v>140609.25</v>
      </c>
    </row>
    <row r="84" spans="1:7" ht="18" customHeight="1" x14ac:dyDescent="0.25">
      <c r="A84" s="22"/>
      <c r="B84" s="18"/>
      <c r="C84" s="26" t="s">
        <v>13</v>
      </c>
      <c r="D84" s="27" t="str">
        <f>IF($A84="","",VLOOKUP($B84,#REF!,3,0))</f>
        <v/>
      </c>
      <c r="E84" s="21"/>
      <c r="F84" s="36" t="str">
        <f>IF($A84="","",VLOOKUP($B84,#REF!,6,0))</f>
        <v/>
      </c>
      <c r="G84" s="34">
        <f>SUM(G85:G85)</f>
        <v>21161.33</v>
      </c>
    </row>
    <row r="85" spans="1:7" ht="18" customHeight="1" x14ac:dyDescent="0.25">
      <c r="A85" s="22" t="s">
        <v>32</v>
      </c>
      <c r="B85" s="18" t="s">
        <v>12</v>
      </c>
      <c r="C85" s="53" t="s">
        <v>10</v>
      </c>
      <c r="D85" s="30" t="s">
        <v>3</v>
      </c>
      <c r="E85" s="23">
        <v>394.58</v>
      </c>
      <c r="F85" s="24">
        <v>53.63</v>
      </c>
      <c r="G85" s="35">
        <f>E85*F85</f>
        <v>21161.33</v>
      </c>
    </row>
    <row r="86" spans="1:7" ht="18" customHeight="1" x14ac:dyDescent="0.25">
      <c r="A86" s="22"/>
      <c r="B86" s="18"/>
      <c r="C86" s="26" t="s">
        <v>36</v>
      </c>
      <c r="D86" s="27" t="str">
        <f>IF($A86="","",VLOOKUP($B86,#REF!,3,0))</f>
        <v/>
      </c>
      <c r="E86" s="21"/>
      <c r="F86" s="24" t="str">
        <f>IF($A86="","",VLOOKUP($B86,#REF!,6,0))</f>
        <v/>
      </c>
      <c r="G86" s="29">
        <f>SUM(G87:G87)</f>
        <v>2639.5</v>
      </c>
    </row>
    <row r="87" spans="1:7" ht="30" customHeight="1" x14ac:dyDescent="0.25">
      <c r="A87" s="22" t="s">
        <v>32</v>
      </c>
      <c r="B87" s="18" t="s">
        <v>37</v>
      </c>
      <c r="C87" s="63" t="s">
        <v>35</v>
      </c>
      <c r="D87" s="30" t="s">
        <v>2</v>
      </c>
      <c r="E87" s="23">
        <v>70.84</v>
      </c>
      <c r="F87" s="24">
        <v>37.26</v>
      </c>
      <c r="G87" s="25">
        <f>E87*F87</f>
        <v>2639.5</v>
      </c>
    </row>
    <row r="88" spans="1:7" ht="5.0999999999999996" customHeight="1" x14ac:dyDescent="0.25">
      <c r="A88" s="86"/>
      <c r="B88" s="87"/>
      <c r="C88" s="87"/>
      <c r="D88" s="87"/>
      <c r="E88" s="87"/>
      <c r="F88" s="87"/>
      <c r="G88" s="88"/>
    </row>
    <row r="89" spans="1:7" ht="18" customHeight="1" x14ac:dyDescent="0.25">
      <c r="A89" s="15"/>
      <c r="B89" s="16"/>
      <c r="C89" s="90" t="s">
        <v>24</v>
      </c>
      <c r="D89" s="91"/>
      <c r="E89" s="92"/>
      <c r="F89" s="71">
        <f>SUM(G94,G92,G90)</f>
        <v>132730.54</v>
      </c>
      <c r="G89" s="89"/>
    </row>
    <row r="90" spans="1:7" ht="18" customHeight="1" x14ac:dyDescent="0.25">
      <c r="A90" s="17"/>
      <c r="B90" s="18"/>
      <c r="C90" s="19" t="s">
        <v>15</v>
      </c>
      <c r="D90" s="20" t="str">
        <f>IF($A90="","",VLOOKUP($B90,#REF!,3,0))</f>
        <v/>
      </c>
      <c r="E90" s="21"/>
      <c r="F90" s="33" t="str">
        <f>IF($A90="","",VLOOKUP($B90,#REF!,6,0))</f>
        <v/>
      </c>
      <c r="G90" s="37">
        <f>G91</f>
        <v>114141.56</v>
      </c>
    </row>
    <row r="91" spans="1:7" ht="90" customHeight="1" x14ac:dyDescent="0.25">
      <c r="A91" s="22" t="s">
        <v>32</v>
      </c>
      <c r="B91" s="18" t="s">
        <v>12</v>
      </c>
      <c r="C91" s="53" t="s">
        <v>16</v>
      </c>
      <c r="D91" s="30" t="s">
        <v>2</v>
      </c>
      <c r="E91" s="23">
        <v>865.43</v>
      </c>
      <c r="F91" s="24">
        <v>131.88999999999999</v>
      </c>
      <c r="G91" s="35">
        <f>E91*F91</f>
        <v>114141.56</v>
      </c>
    </row>
    <row r="92" spans="1:7" ht="18" customHeight="1" x14ac:dyDescent="0.25">
      <c r="A92" s="22"/>
      <c r="B92" s="18"/>
      <c r="C92" s="26" t="s">
        <v>13</v>
      </c>
      <c r="D92" s="27" t="str">
        <f>IF($A92="","",VLOOKUP($B92,#REF!,3,0))</f>
        <v/>
      </c>
      <c r="E92" s="21"/>
      <c r="F92" s="36" t="str">
        <f>IF($A92="","",VLOOKUP($B92,#REF!,6,0))</f>
        <v/>
      </c>
      <c r="G92" s="34">
        <f>SUM(G93:G93)</f>
        <v>17702.189999999999</v>
      </c>
    </row>
    <row r="93" spans="1:7" ht="18" customHeight="1" x14ac:dyDescent="0.25">
      <c r="A93" s="22" t="s">
        <v>32</v>
      </c>
      <c r="B93" s="18" t="s">
        <v>12</v>
      </c>
      <c r="C93" s="53" t="s">
        <v>10</v>
      </c>
      <c r="D93" s="30" t="s">
        <v>3</v>
      </c>
      <c r="E93" s="23">
        <v>330.08</v>
      </c>
      <c r="F93" s="24">
        <v>53.63</v>
      </c>
      <c r="G93" s="35">
        <f>E93*F93</f>
        <v>17702.189999999999</v>
      </c>
    </row>
    <row r="94" spans="1:7" ht="18" customHeight="1" x14ac:dyDescent="0.25">
      <c r="A94" s="22"/>
      <c r="B94" s="18"/>
      <c r="C94" s="26" t="s">
        <v>36</v>
      </c>
      <c r="D94" s="27" t="str">
        <f>IF($A94="","",VLOOKUP($B94,#REF!,3,0))</f>
        <v/>
      </c>
      <c r="E94" s="21"/>
      <c r="F94" s="24" t="str">
        <f>IF($A94="","",VLOOKUP($B94,#REF!,6,0))</f>
        <v/>
      </c>
      <c r="G94" s="29">
        <f>SUM(G95:G95)</f>
        <v>886.79</v>
      </c>
    </row>
    <row r="95" spans="1:7" ht="30" customHeight="1" x14ac:dyDescent="0.25">
      <c r="A95" s="22" t="s">
        <v>32</v>
      </c>
      <c r="B95" s="18" t="s">
        <v>37</v>
      </c>
      <c r="C95" s="63" t="s">
        <v>35</v>
      </c>
      <c r="D95" s="30" t="s">
        <v>2</v>
      </c>
      <c r="E95" s="23">
        <v>23.8</v>
      </c>
      <c r="F95" s="24">
        <v>37.26</v>
      </c>
      <c r="G95" s="25">
        <f>E95*F95</f>
        <v>886.79</v>
      </c>
    </row>
    <row r="96" spans="1:7" ht="5.0999999999999996" customHeight="1" x14ac:dyDescent="0.25">
      <c r="A96" s="86"/>
      <c r="B96" s="87"/>
      <c r="C96" s="87"/>
      <c r="D96" s="87"/>
      <c r="E96" s="87"/>
      <c r="F96" s="87"/>
      <c r="G96" s="88"/>
    </row>
    <row r="97" spans="1:7" ht="18" customHeight="1" x14ac:dyDescent="0.25">
      <c r="A97" s="15"/>
      <c r="B97" s="16"/>
      <c r="C97" s="90" t="s">
        <v>25</v>
      </c>
      <c r="D97" s="91"/>
      <c r="E97" s="92"/>
      <c r="F97" s="71">
        <f>SUM(G102,G100,G98)</f>
        <v>65931.25</v>
      </c>
      <c r="G97" s="89"/>
    </row>
    <row r="98" spans="1:7" ht="18" customHeight="1" x14ac:dyDescent="0.25">
      <c r="A98" s="17"/>
      <c r="B98" s="18"/>
      <c r="C98" s="19" t="s">
        <v>15</v>
      </c>
      <c r="D98" s="20" t="str">
        <f>IF($A98="","",VLOOKUP($B98,#REF!,3,0))</f>
        <v/>
      </c>
      <c r="E98" s="21"/>
      <c r="F98" s="33" t="str">
        <f>IF($A98="","",VLOOKUP($B98,#REF!,6,0))</f>
        <v/>
      </c>
      <c r="G98" s="37">
        <f>G99</f>
        <v>59176.41</v>
      </c>
    </row>
    <row r="99" spans="1:7" ht="90" customHeight="1" x14ac:dyDescent="0.25">
      <c r="A99" s="22" t="s">
        <v>32</v>
      </c>
      <c r="B99" s="18" t="s">
        <v>12</v>
      </c>
      <c r="C99" s="53" t="s">
        <v>16</v>
      </c>
      <c r="D99" s="30" t="s">
        <v>2</v>
      </c>
      <c r="E99" s="23">
        <v>448.68</v>
      </c>
      <c r="F99" s="24">
        <v>131.88999999999999</v>
      </c>
      <c r="G99" s="35">
        <f>E99*F99</f>
        <v>59176.41</v>
      </c>
    </row>
    <row r="100" spans="1:7" ht="18" customHeight="1" x14ac:dyDescent="0.25">
      <c r="A100" s="22"/>
      <c r="B100" s="18"/>
      <c r="C100" s="26" t="s">
        <v>13</v>
      </c>
      <c r="D100" s="27" t="str">
        <f>IF($A100="","",VLOOKUP($B100,#REF!,3,0))</f>
        <v/>
      </c>
      <c r="E100" s="21"/>
      <c r="F100" s="36" t="str">
        <f>IF($A100="","",VLOOKUP($B100,#REF!,6,0))</f>
        <v/>
      </c>
      <c r="G100" s="34">
        <f>SUM(G101)</f>
        <v>6702.68</v>
      </c>
    </row>
    <row r="101" spans="1:7" ht="18" customHeight="1" x14ac:dyDescent="0.25">
      <c r="A101" s="22" t="s">
        <v>32</v>
      </c>
      <c r="B101" s="18" t="s">
        <v>12</v>
      </c>
      <c r="C101" s="53" t="s">
        <v>10</v>
      </c>
      <c r="D101" s="30" t="s">
        <v>3</v>
      </c>
      <c r="E101" s="23">
        <v>124.98</v>
      </c>
      <c r="F101" s="24">
        <v>53.63</v>
      </c>
      <c r="G101" s="35">
        <f>E101*F101</f>
        <v>6702.68</v>
      </c>
    </row>
    <row r="102" spans="1:7" ht="18" customHeight="1" x14ac:dyDescent="0.25">
      <c r="A102" s="22"/>
      <c r="B102" s="18"/>
      <c r="C102" s="26" t="s">
        <v>36</v>
      </c>
      <c r="D102" s="27" t="str">
        <f>IF($A102="","",VLOOKUP($B102,#REF!,3,0))</f>
        <v/>
      </c>
      <c r="E102" s="21"/>
      <c r="F102" s="24" t="str">
        <f>IF($A102="","",VLOOKUP($B102,#REF!,6,0))</f>
        <v/>
      </c>
      <c r="G102" s="29">
        <f>SUM(G103:G103)</f>
        <v>52.16</v>
      </c>
    </row>
    <row r="103" spans="1:7" ht="30" customHeight="1" x14ac:dyDescent="0.25">
      <c r="A103" s="22" t="s">
        <v>32</v>
      </c>
      <c r="B103" s="18" t="s">
        <v>37</v>
      </c>
      <c r="C103" s="63" t="s">
        <v>35</v>
      </c>
      <c r="D103" s="30" t="s">
        <v>2</v>
      </c>
      <c r="E103" s="23">
        <v>1.4</v>
      </c>
      <c r="F103" s="24">
        <v>37.26</v>
      </c>
      <c r="G103" s="25">
        <f>E103*F103</f>
        <v>52.16</v>
      </c>
    </row>
    <row r="104" spans="1:7" ht="4.95" customHeight="1" x14ac:dyDescent="0.25">
      <c r="A104" s="79"/>
      <c r="B104" s="79"/>
      <c r="C104" s="79"/>
      <c r="D104" s="79"/>
      <c r="E104" s="79"/>
      <c r="F104" s="79"/>
      <c r="G104" s="79"/>
    </row>
    <row r="105" spans="1:7" ht="18" customHeight="1" x14ac:dyDescent="0.25">
      <c r="A105" s="64"/>
      <c r="B105" s="65"/>
      <c r="C105" s="90" t="s">
        <v>30</v>
      </c>
      <c r="D105" s="91"/>
      <c r="E105" s="92"/>
      <c r="F105" s="105">
        <f>SUM(G110,G108,G106)</f>
        <v>881769.21</v>
      </c>
      <c r="G105" s="106"/>
    </row>
    <row r="106" spans="1:7" ht="18" customHeight="1" x14ac:dyDescent="0.25">
      <c r="A106" s="17"/>
      <c r="B106" s="18"/>
      <c r="C106" s="19" t="s">
        <v>15</v>
      </c>
      <c r="D106" s="20" t="str">
        <f>IF($A106="","",VLOOKUP($B106,#REF!,3,0))</f>
        <v/>
      </c>
      <c r="E106" s="21"/>
      <c r="F106" s="33" t="str">
        <f>IF($A106="","",VLOOKUP($B106,#REF!,6,0))</f>
        <v/>
      </c>
      <c r="G106" s="37">
        <f>G107</f>
        <v>775423.51</v>
      </c>
    </row>
    <row r="107" spans="1:7" ht="90" customHeight="1" x14ac:dyDescent="0.25">
      <c r="A107" s="22" t="s">
        <v>32</v>
      </c>
      <c r="B107" s="18" t="s">
        <v>12</v>
      </c>
      <c r="C107" s="53" t="s">
        <v>16</v>
      </c>
      <c r="D107" s="30" t="s">
        <v>2</v>
      </c>
      <c r="E107" s="23">
        <v>5879.32</v>
      </c>
      <c r="F107" s="24">
        <v>131.88999999999999</v>
      </c>
      <c r="G107" s="35">
        <f>E107*F107</f>
        <v>775423.51</v>
      </c>
    </row>
    <row r="108" spans="1:7" ht="18" customHeight="1" x14ac:dyDescent="0.25">
      <c r="A108" s="22"/>
      <c r="B108" s="18"/>
      <c r="C108" s="26" t="s">
        <v>13</v>
      </c>
      <c r="D108" s="27" t="str">
        <f>IF($A108="","",VLOOKUP($B108,#REF!,3,0))</f>
        <v/>
      </c>
      <c r="E108" s="21"/>
      <c r="F108" s="36" t="str">
        <f>IF($A108="","",VLOOKUP($B108,#REF!,6,0))</f>
        <v/>
      </c>
      <c r="G108" s="34">
        <f>SUM(G109)</f>
        <v>102019.81</v>
      </c>
    </row>
    <row r="109" spans="1:7" ht="18" customHeight="1" x14ac:dyDescent="0.25">
      <c r="A109" s="22" t="s">
        <v>32</v>
      </c>
      <c r="B109" s="18" t="s">
        <v>12</v>
      </c>
      <c r="C109" s="53" t="s">
        <v>10</v>
      </c>
      <c r="D109" s="30" t="s">
        <v>3</v>
      </c>
      <c r="E109" s="23">
        <v>1902.29</v>
      </c>
      <c r="F109" s="24">
        <v>53.63</v>
      </c>
      <c r="G109" s="35">
        <f>E109*F109</f>
        <v>102019.81</v>
      </c>
    </row>
    <row r="110" spans="1:7" ht="18" customHeight="1" x14ac:dyDescent="0.25">
      <c r="A110" s="22"/>
      <c r="B110" s="18"/>
      <c r="C110" s="26" t="s">
        <v>36</v>
      </c>
      <c r="D110" s="27" t="str">
        <f>IF($A110="","",VLOOKUP($B110,#REF!,3,0))</f>
        <v/>
      </c>
      <c r="E110" s="21"/>
      <c r="F110" s="24" t="str">
        <f>IF($A110="","",VLOOKUP($B110,#REF!,6,0))</f>
        <v/>
      </c>
      <c r="G110" s="29">
        <f>SUM(G111:G111)</f>
        <v>4325.8900000000003</v>
      </c>
    </row>
    <row r="111" spans="1:7" ht="30" customHeight="1" x14ac:dyDescent="0.25">
      <c r="A111" s="22" t="s">
        <v>32</v>
      </c>
      <c r="B111" s="18" t="s">
        <v>37</v>
      </c>
      <c r="C111" s="63" t="s">
        <v>35</v>
      </c>
      <c r="D111" s="30" t="s">
        <v>2</v>
      </c>
      <c r="E111" s="23">
        <v>116.1</v>
      </c>
      <c r="F111" s="24">
        <v>37.26</v>
      </c>
      <c r="G111" s="25">
        <f>E111*F111</f>
        <v>4325.8900000000003</v>
      </c>
    </row>
    <row r="112" spans="1:7" ht="4.95" customHeight="1" x14ac:dyDescent="0.25">
      <c r="A112" s="93"/>
      <c r="B112" s="94"/>
      <c r="C112" s="94"/>
      <c r="D112" s="94"/>
      <c r="E112" s="94"/>
      <c r="F112" s="94"/>
      <c r="G112" s="94"/>
    </row>
    <row r="113" spans="1:9" ht="18" customHeight="1" x14ac:dyDescent="0.25">
      <c r="A113" s="15"/>
      <c r="B113" s="16"/>
      <c r="C113" s="99" t="s">
        <v>29</v>
      </c>
      <c r="D113" s="100"/>
      <c r="E113" s="101"/>
      <c r="F113" s="71">
        <f>SUM(G116,G114)</f>
        <v>394550.9</v>
      </c>
      <c r="G113" s="72"/>
    </row>
    <row r="114" spans="1:9" ht="18" customHeight="1" x14ac:dyDescent="0.25">
      <c r="A114" s="17"/>
      <c r="B114" s="18"/>
      <c r="C114" s="19"/>
      <c r="D114" s="20" t="str">
        <f>IF($A114="","",VLOOKUP($B114,#REF!,3,0))</f>
        <v/>
      </c>
      <c r="E114" s="21"/>
      <c r="F114" s="33" t="str">
        <f>IF($A114="","",VLOOKUP($B114,#REF!,6,0))</f>
        <v/>
      </c>
      <c r="G114" s="37">
        <f>G115</f>
        <v>63766.05</v>
      </c>
    </row>
    <row r="115" spans="1:9" ht="19.95" customHeight="1" x14ac:dyDescent="0.25">
      <c r="A115" s="22" t="s">
        <v>32</v>
      </c>
      <c r="B115" s="18" t="s">
        <v>12</v>
      </c>
      <c r="C115" s="47" t="s">
        <v>26</v>
      </c>
      <c r="D115" s="30" t="s">
        <v>28</v>
      </c>
      <c r="E115" s="23">
        <v>1</v>
      </c>
      <c r="F115" s="24">
        <v>63766.05</v>
      </c>
      <c r="G115" s="35">
        <f>E115*F115</f>
        <v>63766.05</v>
      </c>
    </row>
    <row r="116" spans="1:9" ht="45" customHeight="1" x14ac:dyDescent="0.25">
      <c r="A116" s="22"/>
      <c r="B116" s="18"/>
      <c r="C116" s="46" t="s">
        <v>27</v>
      </c>
      <c r="D116" s="60"/>
      <c r="E116" s="60"/>
      <c r="F116" s="60"/>
      <c r="G116" s="61">
        <f>SUM(G117)</f>
        <v>330784.84999999998</v>
      </c>
    </row>
    <row r="117" spans="1:9" ht="34.950000000000003" customHeight="1" x14ac:dyDescent="0.25">
      <c r="A117" s="22" t="s">
        <v>32</v>
      </c>
      <c r="B117" s="18" t="s">
        <v>12</v>
      </c>
      <c r="C117" s="45" t="s">
        <v>27</v>
      </c>
      <c r="D117" s="30" t="s">
        <v>28</v>
      </c>
      <c r="E117" s="23">
        <v>1</v>
      </c>
      <c r="F117" s="28">
        <v>330784.84999999998</v>
      </c>
      <c r="G117" s="35">
        <f>E117*F117</f>
        <v>330784.84999999998</v>
      </c>
    </row>
    <row r="118" spans="1:9" ht="4.95" customHeight="1" x14ac:dyDescent="0.25">
      <c r="A118" s="78"/>
      <c r="B118" s="79"/>
      <c r="C118" s="79"/>
      <c r="D118" s="79"/>
      <c r="E118" s="79"/>
      <c r="F118" s="79"/>
      <c r="G118" s="80"/>
    </row>
    <row r="119" spans="1:9" ht="19.95" customHeight="1" x14ac:dyDescent="0.25">
      <c r="A119" s="22"/>
      <c r="B119" s="18"/>
      <c r="C119" s="90" t="s">
        <v>31</v>
      </c>
      <c r="D119" s="91"/>
      <c r="E119" s="92"/>
      <c r="F119" s="96">
        <f>SUM(G120)</f>
        <v>26496.15</v>
      </c>
      <c r="G119" s="97"/>
    </row>
    <row r="120" spans="1:9" ht="19.95" customHeight="1" x14ac:dyDescent="0.25">
      <c r="A120" s="22"/>
      <c r="B120" s="18"/>
      <c r="C120" s="62" t="s">
        <v>43</v>
      </c>
      <c r="D120" s="20" t="str">
        <f>IF($A120="","",VLOOKUP($B120,#REF!,3,0))</f>
        <v/>
      </c>
      <c r="E120" s="21"/>
      <c r="F120" s="66" t="str">
        <f>IF($A120="","",VLOOKUP($B120,#REF!,6,0))</f>
        <v/>
      </c>
      <c r="G120" s="29">
        <f>SUM(G121:G123)</f>
        <v>26496.15</v>
      </c>
    </row>
    <row r="121" spans="1:9" ht="19.95" customHeight="1" x14ac:dyDescent="0.25">
      <c r="A121" s="22" t="s">
        <v>32</v>
      </c>
      <c r="B121" s="18" t="s">
        <v>33</v>
      </c>
      <c r="C121" s="67" t="s">
        <v>34</v>
      </c>
      <c r="D121" s="30" t="s">
        <v>2</v>
      </c>
      <c r="E121" s="23">
        <v>6</v>
      </c>
      <c r="F121" s="24">
        <v>848.25</v>
      </c>
      <c r="G121" s="25">
        <f>E121*F121</f>
        <v>5089.5</v>
      </c>
    </row>
    <row r="122" spans="1:9" ht="45" customHeight="1" x14ac:dyDescent="0.25">
      <c r="A122" s="22" t="s">
        <v>32</v>
      </c>
      <c r="B122" s="18" t="s">
        <v>40</v>
      </c>
      <c r="C122" s="70" t="s">
        <v>39</v>
      </c>
      <c r="D122" s="30" t="s">
        <v>41</v>
      </c>
      <c r="E122" s="23">
        <v>1</v>
      </c>
      <c r="F122" s="24">
        <v>1166.17</v>
      </c>
      <c r="G122" s="25">
        <f t="shared" ref="G122:G123" si="0">E122*F122</f>
        <v>1166.17</v>
      </c>
      <c r="I122" s="5"/>
    </row>
    <row r="123" spans="1:9" ht="45" customHeight="1" x14ac:dyDescent="0.25">
      <c r="A123" s="22" t="s">
        <v>32</v>
      </c>
      <c r="B123" s="18" t="s">
        <v>38</v>
      </c>
      <c r="C123" s="67" t="s">
        <v>42</v>
      </c>
      <c r="D123" s="30" t="s">
        <v>2</v>
      </c>
      <c r="E123" s="23">
        <v>27726.69</v>
      </c>
      <c r="F123" s="24">
        <v>0.73</v>
      </c>
      <c r="G123" s="25">
        <f t="shared" si="0"/>
        <v>20240.48</v>
      </c>
    </row>
    <row r="124" spans="1:9" ht="5.0999999999999996" customHeight="1" x14ac:dyDescent="0.25">
      <c r="A124" s="75"/>
      <c r="B124" s="76"/>
      <c r="C124" s="76"/>
      <c r="D124" s="76"/>
      <c r="E124" s="76"/>
      <c r="F124" s="76"/>
      <c r="G124" s="77"/>
    </row>
    <row r="125" spans="1:9" ht="24.9" customHeight="1" x14ac:dyDescent="0.25">
      <c r="A125" s="74" t="s">
        <v>14</v>
      </c>
      <c r="B125" s="74"/>
      <c r="C125" s="74"/>
      <c r="D125" s="74"/>
      <c r="E125" s="74"/>
      <c r="F125" s="73">
        <f>SUM(F119,F113,F105,F97,F89,F81,F73,F65,F57,F49,F41,F33,F27,F21,F15,F7)</f>
        <v>4385117.04</v>
      </c>
      <c r="G125" s="73"/>
    </row>
    <row r="126" spans="1:9" ht="34.950000000000003" customHeight="1" x14ac:dyDescent="0.25">
      <c r="A126" s="85" t="s">
        <v>45</v>
      </c>
      <c r="B126" s="85"/>
      <c r="C126" s="85"/>
      <c r="D126" s="85"/>
      <c r="E126" s="85"/>
      <c r="F126" s="85"/>
      <c r="G126" s="85"/>
    </row>
    <row r="127" spans="1:9" ht="13.2" x14ac:dyDescent="0.25">
      <c r="A127" s="38"/>
      <c r="B127" s="39"/>
      <c r="C127" s="40"/>
      <c r="D127" s="41"/>
      <c r="E127" s="42"/>
      <c r="F127" s="43"/>
      <c r="G127" s="44"/>
    </row>
    <row r="128" spans="1:9" x14ac:dyDescent="0.25">
      <c r="A128" s="7"/>
      <c r="B128" s="8"/>
      <c r="C128" s="9"/>
      <c r="D128" s="10"/>
      <c r="E128" s="11"/>
      <c r="F128" s="12"/>
    </row>
    <row r="129" spans="1:8" x14ac:dyDescent="0.25">
      <c r="A129" s="7"/>
      <c r="B129" s="8"/>
      <c r="C129" s="9"/>
      <c r="D129" s="10"/>
      <c r="E129" s="11"/>
      <c r="F129" s="12"/>
    </row>
    <row r="130" spans="1:8" x14ac:dyDescent="0.25">
      <c r="A130" s="7"/>
      <c r="B130" s="8"/>
      <c r="C130" s="9"/>
      <c r="D130" s="10"/>
      <c r="E130" s="11"/>
      <c r="F130" s="12"/>
    </row>
    <row r="131" spans="1:8" x14ac:dyDescent="0.25">
      <c r="A131" s="7"/>
      <c r="B131" s="8"/>
      <c r="C131" s="54"/>
      <c r="D131" s="55"/>
      <c r="E131" s="56"/>
      <c r="F131" s="57"/>
      <c r="G131" s="58"/>
      <c r="H131" s="59"/>
    </row>
    <row r="132" spans="1:8" ht="13.2" x14ac:dyDescent="0.25">
      <c r="A132" s="7"/>
      <c r="B132" s="8"/>
      <c r="C132" s="98"/>
      <c r="D132" s="98"/>
      <c r="E132" s="98"/>
      <c r="F132" s="98"/>
      <c r="G132" s="98"/>
      <c r="H132" s="98"/>
    </row>
    <row r="133" spans="1:8" x14ac:dyDescent="0.25">
      <c r="A133" s="7"/>
      <c r="B133" s="8"/>
      <c r="C133" s="54"/>
      <c r="D133" s="55"/>
      <c r="E133" s="56"/>
      <c r="F133" s="57"/>
      <c r="G133" s="58"/>
      <c r="H133" s="59"/>
    </row>
    <row r="134" spans="1:8" x14ac:dyDescent="0.25">
      <c r="A134" s="7"/>
      <c r="B134" s="69"/>
      <c r="C134" s="54"/>
      <c r="D134" s="55"/>
      <c r="E134" s="56"/>
      <c r="F134" s="57"/>
      <c r="G134" s="58"/>
      <c r="H134" s="59"/>
    </row>
    <row r="135" spans="1:8" x14ac:dyDescent="0.25">
      <c r="A135" s="7"/>
      <c r="B135" s="69"/>
      <c r="C135" s="9"/>
      <c r="D135" s="10"/>
      <c r="E135" s="11"/>
      <c r="F135" s="12"/>
    </row>
    <row r="136" spans="1:8" x14ac:dyDescent="0.25">
      <c r="A136" s="68"/>
      <c r="B136" s="69"/>
      <c r="C136" s="9"/>
      <c r="D136" s="10"/>
      <c r="E136" s="11"/>
      <c r="F136" s="12"/>
    </row>
    <row r="137" spans="1:8" x14ac:dyDescent="0.25">
      <c r="A137" s="7"/>
      <c r="B137" s="69"/>
      <c r="C137" s="9"/>
      <c r="D137" s="10"/>
      <c r="E137" s="11"/>
      <c r="F137" s="12"/>
    </row>
    <row r="138" spans="1:8" x14ac:dyDescent="0.25">
      <c r="A138" s="7"/>
      <c r="B138" s="8"/>
      <c r="C138" s="9"/>
      <c r="D138" s="10"/>
      <c r="E138" s="11"/>
      <c r="F138" s="12"/>
    </row>
    <row r="139" spans="1:8" x14ac:dyDescent="0.25">
      <c r="A139" s="7"/>
      <c r="B139" s="8"/>
      <c r="C139" s="9"/>
      <c r="D139" s="10"/>
      <c r="E139" s="11"/>
      <c r="F139" s="12"/>
    </row>
    <row r="140" spans="1:8" x14ac:dyDescent="0.25">
      <c r="A140" s="7"/>
      <c r="B140" s="8"/>
      <c r="C140" s="9"/>
      <c r="D140" s="10"/>
      <c r="E140" s="11"/>
      <c r="F140" s="12"/>
    </row>
    <row r="141" spans="1:8" x14ac:dyDescent="0.25">
      <c r="A141" s="7"/>
      <c r="B141" s="8"/>
      <c r="C141" s="9"/>
      <c r="D141" s="10"/>
      <c r="E141" s="11"/>
      <c r="F141" s="12"/>
    </row>
    <row r="142" spans="1:8" x14ac:dyDescent="0.25">
      <c r="A142" s="7"/>
      <c r="B142" s="8"/>
      <c r="C142" s="9"/>
      <c r="D142" s="10"/>
      <c r="E142" s="11"/>
      <c r="F142" s="12"/>
    </row>
    <row r="143" spans="1:8" x14ac:dyDescent="0.25">
      <c r="A143" s="7"/>
      <c r="B143" s="8"/>
      <c r="C143" s="9"/>
      <c r="D143" s="10"/>
      <c r="E143" s="11"/>
      <c r="F143" s="12"/>
    </row>
    <row r="144" spans="1:8" x14ac:dyDescent="0.25">
      <c r="A144" s="7"/>
      <c r="B144" s="8"/>
      <c r="C144" s="9"/>
      <c r="D144" s="10"/>
      <c r="E144" s="11"/>
      <c r="F144" s="12"/>
    </row>
    <row r="145" spans="1:6" x14ac:dyDescent="0.25">
      <c r="A145" s="7"/>
      <c r="B145" s="8"/>
      <c r="C145" s="9"/>
      <c r="D145" s="10"/>
      <c r="E145" s="11"/>
      <c r="F145" s="12"/>
    </row>
    <row r="146" spans="1:6" x14ac:dyDescent="0.25">
      <c r="A146" s="7"/>
      <c r="B146" s="8"/>
      <c r="C146" s="9"/>
      <c r="D146" s="10"/>
      <c r="E146" s="11"/>
      <c r="F146" s="12"/>
    </row>
    <row r="147" spans="1:6" x14ac:dyDescent="0.25">
      <c r="A147" s="7"/>
      <c r="B147" s="8"/>
      <c r="C147" s="9"/>
      <c r="D147" s="10"/>
      <c r="E147" s="11"/>
      <c r="F147" s="12"/>
    </row>
    <row r="148" spans="1:6" x14ac:dyDescent="0.25">
      <c r="A148" s="7"/>
      <c r="B148" s="8"/>
      <c r="C148" s="9"/>
      <c r="D148" s="10"/>
      <c r="E148" s="11"/>
      <c r="F148" s="12"/>
    </row>
    <row r="149" spans="1:6" x14ac:dyDescent="0.25">
      <c r="A149" s="7"/>
      <c r="B149" s="8"/>
      <c r="C149" s="9"/>
      <c r="D149" s="10"/>
      <c r="E149" s="11"/>
      <c r="F149" s="12"/>
    </row>
    <row r="150" spans="1:6" x14ac:dyDescent="0.25">
      <c r="A150" s="7"/>
      <c r="B150" s="8"/>
      <c r="C150" s="9"/>
      <c r="D150" s="10"/>
      <c r="E150" s="11"/>
      <c r="F150" s="12"/>
    </row>
    <row r="151" spans="1:6" x14ac:dyDescent="0.25">
      <c r="A151" s="7"/>
      <c r="B151" s="8"/>
      <c r="C151" s="9"/>
      <c r="D151" s="10"/>
      <c r="E151" s="11"/>
      <c r="F151" s="12"/>
    </row>
    <row r="152" spans="1:6" x14ac:dyDescent="0.25">
      <c r="A152" s="7"/>
      <c r="B152" s="8"/>
      <c r="C152" s="9"/>
      <c r="D152" s="10"/>
      <c r="E152" s="11"/>
      <c r="F152" s="12"/>
    </row>
    <row r="153" spans="1:6" x14ac:dyDescent="0.25">
      <c r="A153" s="7"/>
      <c r="B153" s="8"/>
      <c r="C153" s="9"/>
      <c r="D153" s="10"/>
      <c r="E153" s="11"/>
      <c r="F153" s="12"/>
    </row>
    <row r="154" spans="1:6" x14ac:dyDescent="0.25">
      <c r="A154" s="7"/>
      <c r="B154" s="8"/>
      <c r="C154" s="9"/>
      <c r="D154" s="10"/>
      <c r="E154" s="11"/>
      <c r="F154" s="12"/>
    </row>
    <row r="155" spans="1:6" x14ac:dyDescent="0.25">
      <c r="A155" s="7"/>
      <c r="B155" s="8"/>
      <c r="C155" s="9"/>
      <c r="D155" s="10"/>
      <c r="E155" s="11"/>
      <c r="F155" s="12"/>
    </row>
    <row r="156" spans="1:6" x14ac:dyDescent="0.25">
      <c r="A156" s="7"/>
      <c r="B156" s="8"/>
      <c r="C156" s="9"/>
      <c r="D156" s="10"/>
      <c r="E156" s="11"/>
      <c r="F156" s="12"/>
    </row>
    <row r="157" spans="1:6" x14ac:dyDescent="0.25">
      <c r="A157" s="7"/>
      <c r="B157" s="8"/>
      <c r="C157" s="9"/>
      <c r="D157" s="10"/>
      <c r="E157" s="11"/>
      <c r="F157" s="12"/>
    </row>
    <row r="158" spans="1:6" x14ac:dyDescent="0.25">
      <c r="A158" s="7"/>
      <c r="B158" s="8"/>
      <c r="C158" s="9"/>
      <c r="D158" s="10"/>
      <c r="E158" s="11"/>
      <c r="F158" s="12"/>
    </row>
    <row r="159" spans="1:6" x14ac:dyDescent="0.25">
      <c r="A159" s="7"/>
      <c r="B159" s="8"/>
      <c r="C159" s="9"/>
      <c r="D159" s="10"/>
      <c r="E159" s="11"/>
      <c r="F159" s="12"/>
    </row>
    <row r="160" spans="1:6" x14ac:dyDescent="0.25">
      <c r="A160" s="7"/>
      <c r="B160" s="8"/>
      <c r="C160" s="9"/>
      <c r="D160" s="10"/>
      <c r="E160" s="11"/>
      <c r="F160" s="12"/>
    </row>
    <row r="161" spans="1:6" x14ac:dyDescent="0.25">
      <c r="A161" s="7"/>
      <c r="B161" s="8"/>
      <c r="C161" s="9"/>
      <c r="D161" s="10"/>
      <c r="E161" s="11"/>
      <c r="F161" s="12"/>
    </row>
    <row r="162" spans="1:6" x14ac:dyDescent="0.25">
      <c r="A162" s="7"/>
      <c r="B162" s="8"/>
      <c r="C162" s="9"/>
      <c r="D162" s="10"/>
      <c r="E162" s="11"/>
      <c r="F162" s="12"/>
    </row>
    <row r="163" spans="1:6" x14ac:dyDescent="0.25">
      <c r="A163" s="7"/>
      <c r="B163" s="8"/>
      <c r="C163" s="9"/>
      <c r="D163" s="10"/>
      <c r="E163" s="11"/>
      <c r="F163" s="12"/>
    </row>
    <row r="164" spans="1:6" x14ac:dyDescent="0.25">
      <c r="A164" s="7"/>
      <c r="B164" s="8"/>
      <c r="C164" s="9"/>
      <c r="D164" s="10"/>
      <c r="E164" s="11"/>
      <c r="F164" s="12"/>
    </row>
    <row r="165" spans="1:6" x14ac:dyDescent="0.25">
      <c r="A165" s="7"/>
      <c r="B165" s="8"/>
      <c r="C165" s="9"/>
      <c r="D165" s="10"/>
      <c r="E165" s="11"/>
      <c r="F165" s="12"/>
    </row>
    <row r="166" spans="1:6" x14ac:dyDescent="0.25">
      <c r="A166" s="7"/>
      <c r="B166" s="8"/>
      <c r="C166" s="9"/>
      <c r="D166" s="10"/>
      <c r="E166" s="11"/>
      <c r="F166" s="12"/>
    </row>
    <row r="167" spans="1:6" x14ac:dyDescent="0.25">
      <c r="A167" s="7"/>
      <c r="B167" s="8"/>
      <c r="C167" s="9"/>
      <c r="D167" s="10"/>
      <c r="E167" s="11"/>
      <c r="F167" s="12"/>
    </row>
    <row r="168" spans="1:6" x14ac:dyDescent="0.25">
      <c r="A168" s="7"/>
      <c r="B168" s="8"/>
      <c r="C168" s="9"/>
      <c r="D168" s="10"/>
      <c r="E168" s="11"/>
      <c r="F168" s="12"/>
    </row>
    <row r="169" spans="1:6" x14ac:dyDescent="0.25">
      <c r="A169" s="7"/>
      <c r="B169" s="8"/>
      <c r="C169" s="9"/>
      <c r="D169" s="10"/>
      <c r="E169" s="11"/>
      <c r="F169" s="12"/>
    </row>
    <row r="170" spans="1:6" x14ac:dyDescent="0.25">
      <c r="A170" s="7"/>
      <c r="B170" s="8"/>
      <c r="C170" s="9"/>
      <c r="D170" s="10"/>
      <c r="E170" s="11"/>
      <c r="F170" s="12"/>
    </row>
    <row r="171" spans="1:6" x14ac:dyDescent="0.25">
      <c r="A171" s="7"/>
      <c r="B171" s="8"/>
      <c r="C171" s="9"/>
      <c r="D171" s="10"/>
      <c r="E171" s="11"/>
      <c r="F171" s="12"/>
    </row>
    <row r="172" spans="1:6" x14ac:dyDescent="0.25">
      <c r="A172" s="7"/>
      <c r="B172" s="8"/>
      <c r="C172" s="9"/>
      <c r="D172" s="10"/>
      <c r="E172" s="11"/>
      <c r="F172" s="12"/>
    </row>
    <row r="173" spans="1:6" x14ac:dyDescent="0.25">
      <c r="A173" s="7"/>
      <c r="B173" s="8"/>
      <c r="C173" s="9"/>
      <c r="D173" s="10"/>
      <c r="E173" s="11"/>
      <c r="F173" s="12"/>
    </row>
    <row r="174" spans="1:6" x14ac:dyDescent="0.25">
      <c r="A174" s="7"/>
      <c r="B174" s="8"/>
      <c r="C174" s="9"/>
      <c r="D174" s="10"/>
      <c r="E174" s="11"/>
      <c r="F174" s="12"/>
    </row>
    <row r="175" spans="1:6" x14ac:dyDescent="0.25">
      <c r="A175" s="7"/>
      <c r="B175" s="8"/>
      <c r="C175" s="9"/>
      <c r="D175" s="10"/>
      <c r="E175" s="11"/>
      <c r="F175" s="12"/>
    </row>
    <row r="176" spans="1:6" x14ac:dyDescent="0.25">
      <c r="A176" s="7"/>
      <c r="B176" s="8"/>
      <c r="C176" s="9"/>
      <c r="D176" s="10"/>
      <c r="E176" s="11"/>
      <c r="F176" s="12"/>
    </row>
    <row r="177" spans="1:6" x14ac:dyDescent="0.25">
      <c r="A177" s="7"/>
      <c r="B177" s="8"/>
      <c r="C177" s="9"/>
      <c r="D177" s="10"/>
      <c r="E177" s="11"/>
      <c r="F177" s="12"/>
    </row>
    <row r="178" spans="1:6" x14ac:dyDescent="0.25">
      <c r="A178" s="7"/>
      <c r="B178" s="8"/>
      <c r="C178" s="9"/>
      <c r="D178" s="10"/>
      <c r="E178" s="11"/>
      <c r="F178" s="12"/>
    </row>
    <row r="179" spans="1:6" x14ac:dyDescent="0.25">
      <c r="A179" s="7"/>
      <c r="B179" s="8"/>
      <c r="C179" s="9"/>
      <c r="D179" s="10"/>
      <c r="E179" s="11"/>
      <c r="F179" s="12"/>
    </row>
    <row r="180" spans="1:6" x14ac:dyDescent="0.25">
      <c r="A180" s="7"/>
      <c r="B180" s="8"/>
      <c r="C180" s="9"/>
      <c r="D180" s="10"/>
      <c r="E180" s="11"/>
      <c r="F180" s="12"/>
    </row>
    <row r="181" spans="1:6" x14ac:dyDescent="0.25">
      <c r="A181" s="7"/>
      <c r="B181" s="8"/>
      <c r="C181" s="9"/>
      <c r="D181" s="10"/>
      <c r="E181" s="11"/>
      <c r="F181" s="12"/>
    </row>
    <row r="182" spans="1:6" x14ac:dyDescent="0.25">
      <c r="A182" s="7"/>
      <c r="B182" s="8"/>
      <c r="C182" s="9"/>
      <c r="D182" s="10"/>
      <c r="E182" s="11"/>
      <c r="F182" s="12"/>
    </row>
    <row r="183" spans="1:6" x14ac:dyDescent="0.25">
      <c r="A183" s="7"/>
      <c r="B183" s="8"/>
      <c r="C183" s="9"/>
      <c r="D183" s="10"/>
      <c r="E183" s="11"/>
      <c r="F183" s="12"/>
    </row>
    <row r="184" spans="1:6" x14ac:dyDescent="0.25">
      <c r="A184" s="7"/>
      <c r="B184" s="8"/>
      <c r="C184" s="9"/>
      <c r="D184" s="10"/>
      <c r="E184" s="11"/>
      <c r="F184" s="12"/>
    </row>
    <row r="185" spans="1:6" x14ac:dyDescent="0.25">
      <c r="A185" s="7"/>
      <c r="B185" s="8"/>
      <c r="C185" s="9"/>
      <c r="D185" s="10"/>
      <c r="E185" s="11"/>
      <c r="F185" s="12"/>
    </row>
    <row r="186" spans="1:6" x14ac:dyDescent="0.25">
      <c r="A186" s="7"/>
      <c r="B186" s="8"/>
      <c r="C186" s="9"/>
      <c r="D186" s="10"/>
      <c r="E186" s="11"/>
      <c r="F186" s="12"/>
    </row>
    <row r="187" spans="1:6" x14ac:dyDescent="0.25">
      <c r="A187" s="7"/>
      <c r="B187" s="8"/>
      <c r="C187" s="9"/>
      <c r="D187" s="10"/>
      <c r="E187" s="11"/>
      <c r="F187" s="12"/>
    </row>
    <row r="188" spans="1:6" x14ac:dyDescent="0.25">
      <c r="A188" s="7"/>
      <c r="B188" s="8"/>
      <c r="C188" s="9"/>
      <c r="D188" s="10"/>
      <c r="E188" s="11"/>
      <c r="F188" s="12"/>
    </row>
    <row r="189" spans="1:6" x14ac:dyDescent="0.25">
      <c r="A189" s="7"/>
      <c r="B189" s="8"/>
      <c r="C189" s="9"/>
      <c r="D189" s="10"/>
      <c r="E189" s="11"/>
      <c r="F189" s="12"/>
    </row>
    <row r="190" spans="1:6" x14ac:dyDescent="0.25">
      <c r="A190" s="7"/>
      <c r="B190" s="8"/>
      <c r="C190" s="9"/>
      <c r="D190" s="10"/>
      <c r="E190" s="11"/>
      <c r="F190" s="12"/>
    </row>
    <row r="191" spans="1:6" x14ac:dyDescent="0.25">
      <c r="A191" s="7"/>
      <c r="B191" s="8"/>
      <c r="C191" s="9"/>
      <c r="D191" s="10"/>
      <c r="E191" s="11"/>
      <c r="F191" s="12"/>
    </row>
    <row r="192" spans="1:6" x14ac:dyDescent="0.25">
      <c r="A192" s="7"/>
      <c r="B192" s="8"/>
      <c r="C192" s="9"/>
      <c r="D192" s="10"/>
      <c r="E192" s="11"/>
      <c r="F192" s="12"/>
    </row>
    <row r="193" spans="1:6" x14ac:dyDescent="0.25">
      <c r="A193" s="7"/>
      <c r="B193" s="8"/>
      <c r="C193" s="9"/>
      <c r="D193" s="10"/>
      <c r="E193" s="11"/>
      <c r="F193" s="12"/>
    </row>
    <row r="194" spans="1:6" x14ac:dyDescent="0.25">
      <c r="A194" s="7"/>
      <c r="B194" s="8"/>
      <c r="C194" s="9"/>
      <c r="D194" s="10"/>
      <c r="E194" s="11"/>
      <c r="F194" s="12"/>
    </row>
    <row r="195" spans="1:6" x14ac:dyDescent="0.25">
      <c r="A195" s="7"/>
      <c r="B195" s="8"/>
      <c r="C195" s="9"/>
      <c r="D195" s="10"/>
      <c r="E195" s="11"/>
      <c r="F195" s="12"/>
    </row>
    <row r="196" spans="1:6" x14ac:dyDescent="0.25">
      <c r="A196" s="7"/>
      <c r="B196" s="8"/>
      <c r="C196" s="9"/>
      <c r="D196" s="10"/>
      <c r="E196" s="11"/>
      <c r="F196" s="12"/>
    </row>
    <row r="197" spans="1:6" x14ac:dyDescent="0.25">
      <c r="A197" s="7"/>
      <c r="B197" s="8"/>
      <c r="C197" s="9"/>
      <c r="D197" s="10"/>
      <c r="E197" s="11"/>
      <c r="F197" s="12"/>
    </row>
    <row r="198" spans="1:6" x14ac:dyDescent="0.25">
      <c r="A198" s="7"/>
      <c r="B198" s="8"/>
      <c r="C198" s="9"/>
      <c r="D198" s="10"/>
      <c r="E198" s="11"/>
      <c r="F198" s="12"/>
    </row>
    <row r="199" spans="1:6" x14ac:dyDescent="0.25">
      <c r="A199" s="7"/>
      <c r="B199" s="8"/>
      <c r="C199" s="9"/>
      <c r="D199" s="10"/>
      <c r="E199" s="11"/>
      <c r="F199" s="12"/>
    </row>
    <row r="200" spans="1:6" x14ac:dyDescent="0.25">
      <c r="A200" s="7"/>
      <c r="B200" s="8"/>
      <c r="C200" s="9"/>
      <c r="D200" s="10"/>
      <c r="E200" s="11"/>
      <c r="F200" s="12"/>
    </row>
    <row r="201" spans="1:6" x14ac:dyDescent="0.25">
      <c r="A201" s="7"/>
      <c r="B201" s="8"/>
      <c r="C201" s="9"/>
      <c r="D201" s="10"/>
      <c r="E201" s="11"/>
      <c r="F201" s="12"/>
    </row>
    <row r="202" spans="1:6" x14ac:dyDescent="0.25">
      <c r="A202" s="7"/>
      <c r="B202" s="8"/>
      <c r="C202" s="9"/>
      <c r="D202" s="10"/>
      <c r="E202" s="11"/>
      <c r="F202" s="12"/>
    </row>
    <row r="203" spans="1:6" x14ac:dyDescent="0.25">
      <c r="A203" s="7"/>
      <c r="B203" s="8"/>
      <c r="C203" s="9"/>
      <c r="D203" s="10"/>
      <c r="E203" s="11"/>
      <c r="F203" s="12"/>
    </row>
    <row r="204" spans="1:6" x14ac:dyDescent="0.25">
      <c r="A204" s="7"/>
      <c r="B204" s="8"/>
      <c r="C204" s="9"/>
      <c r="D204" s="10"/>
      <c r="E204" s="11"/>
      <c r="F204" s="12"/>
    </row>
    <row r="205" spans="1:6" x14ac:dyDescent="0.25">
      <c r="A205" s="7"/>
      <c r="B205" s="8"/>
      <c r="C205" s="9"/>
      <c r="D205" s="10"/>
      <c r="E205" s="11"/>
      <c r="F205" s="12"/>
    </row>
    <row r="206" spans="1:6" x14ac:dyDescent="0.25">
      <c r="A206" s="7"/>
      <c r="B206" s="8"/>
      <c r="C206" s="9"/>
      <c r="D206" s="10"/>
      <c r="E206" s="11"/>
      <c r="F206" s="12"/>
    </row>
    <row r="207" spans="1:6" x14ac:dyDescent="0.25">
      <c r="A207" s="7"/>
      <c r="B207" s="8"/>
      <c r="C207" s="9"/>
      <c r="D207" s="10"/>
      <c r="E207" s="11"/>
      <c r="F207" s="12"/>
    </row>
    <row r="208" spans="1:6" x14ac:dyDescent="0.25">
      <c r="A208" s="7"/>
      <c r="B208" s="8"/>
      <c r="C208" s="9"/>
      <c r="D208" s="10"/>
      <c r="E208" s="11"/>
      <c r="F208" s="12"/>
    </row>
    <row r="209" spans="1:6" x14ac:dyDescent="0.25">
      <c r="A209" s="7"/>
      <c r="B209" s="8"/>
      <c r="C209" s="9"/>
      <c r="D209" s="10"/>
      <c r="E209" s="11"/>
      <c r="F209" s="12"/>
    </row>
    <row r="210" spans="1:6" x14ac:dyDescent="0.25">
      <c r="A210" s="7"/>
      <c r="B210" s="8"/>
      <c r="C210" s="9"/>
      <c r="D210" s="10"/>
      <c r="E210" s="11"/>
      <c r="F210" s="12"/>
    </row>
    <row r="211" spans="1:6" x14ac:dyDescent="0.25">
      <c r="A211" s="7"/>
      <c r="B211" s="8"/>
      <c r="C211" s="9"/>
      <c r="D211" s="10"/>
      <c r="E211" s="11"/>
      <c r="F211" s="12"/>
    </row>
    <row r="212" spans="1:6" x14ac:dyDescent="0.25">
      <c r="A212" s="7"/>
      <c r="B212" s="8"/>
      <c r="C212" s="9"/>
      <c r="D212" s="10"/>
      <c r="E212" s="11"/>
      <c r="F212" s="12"/>
    </row>
    <row r="213" spans="1:6" x14ac:dyDescent="0.25">
      <c r="A213" s="7"/>
      <c r="B213" s="8"/>
      <c r="C213" s="9"/>
      <c r="D213" s="10"/>
      <c r="E213" s="11"/>
      <c r="F213" s="12"/>
    </row>
    <row r="214" spans="1:6" x14ac:dyDescent="0.25">
      <c r="A214" s="7"/>
      <c r="B214" s="8"/>
      <c r="C214" s="9"/>
      <c r="D214" s="10"/>
      <c r="E214" s="11"/>
      <c r="F214" s="12"/>
    </row>
    <row r="215" spans="1:6" x14ac:dyDescent="0.25">
      <c r="A215" s="7"/>
      <c r="B215" s="8"/>
      <c r="C215" s="9"/>
      <c r="D215" s="10"/>
      <c r="E215" s="11"/>
      <c r="F215" s="12"/>
    </row>
    <row r="216" spans="1:6" x14ac:dyDescent="0.25">
      <c r="A216" s="7"/>
      <c r="B216" s="8"/>
      <c r="C216" s="9"/>
      <c r="D216" s="10"/>
      <c r="E216" s="11"/>
      <c r="F216" s="12"/>
    </row>
    <row r="217" spans="1:6" x14ac:dyDescent="0.25">
      <c r="A217" s="7"/>
      <c r="B217" s="8"/>
      <c r="C217" s="9"/>
      <c r="D217" s="10"/>
      <c r="E217" s="11"/>
      <c r="F217" s="12"/>
    </row>
    <row r="218" spans="1:6" x14ac:dyDescent="0.25">
      <c r="A218" s="7"/>
      <c r="B218" s="8"/>
      <c r="C218" s="9"/>
      <c r="D218" s="10"/>
      <c r="E218" s="11"/>
      <c r="F218" s="12"/>
    </row>
    <row r="219" spans="1:6" x14ac:dyDescent="0.25">
      <c r="A219" s="7"/>
      <c r="B219" s="8"/>
      <c r="C219" s="9"/>
      <c r="D219" s="10"/>
      <c r="E219" s="11"/>
      <c r="F219" s="12"/>
    </row>
    <row r="220" spans="1:6" x14ac:dyDescent="0.25">
      <c r="A220" s="7"/>
      <c r="B220" s="8"/>
      <c r="C220" s="9"/>
      <c r="D220" s="10"/>
      <c r="E220" s="11"/>
      <c r="F220" s="12"/>
    </row>
    <row r="221" spans="1:6" x14ac:dyDescent="0.25">
      <c r="A221" s="7"/>
      <c r="B221" s="8"/>
      <c r="C221" s="9"/>
      <c r="D221" s="10"/>
      <c r="E221" s="11"/>
      <c r="F221" s="12"/>
    </row>
    <row r="222" spans="1:6" x14ac:dyDescent="0.25">
      <c r="A222" s="7"/>
      <c r="B222" s="8"/>
      <c r="C222" s="9"/>
      <c r="D222" s="10"/>
      <c r="E222" s="11"/>
      <c r="F222" s="12"/>
    </row>
    <row r="223" spans="1:6" x14ac:dyDescent="0.25">
      <c r="A223" s="7"/>
      <c r="B223" s="8"/>
      <c r="C223" s="9"/>
      <c r="D223" s="10"/>
      <c r="E223" s="11"/>
      <c r="F223" s="12"/>
    </row>
    <row r="224" spans="1:6" x14ac:dyDescent="0.25">
      <c r="A224" s="7"/>
      <c r="B224" s="8"/>
      <c r="C224" s="9"/>
      <c r="D224" s="10"/>
      <c r="E224" s="11"/>
      <c r="F224" s="12"/>
    </row>
    <row r="225" spans="1:6" x14ac:dyDescent="0.25">
      <c r="A225" s="7"/>
      <c r="B225" s="8"/>
      <c r="C225" s="9"/>
      <c r="D225" s="10"/>
      <c r="E225" s="11"/>
      <c r="F225" s="12"/>
    </row>
    <row r="226" spans="1:6" x14ac:dyDescent="0.25">
      <c r="A226" s="7"/>
      <c r="B226" s="8"/>
      <c r="C226" s="9"/>
      <c r="D226" s="10"/>
      <c r="E226" s="11"/>
      <c r="F226" s="12"/>
    </row>
    <row r="227" spans="1:6" x14ac:dyDescent="0.25">
      <c r="A227" s="7"/>
      <c r="B227" s="8"/>
      <c r="C227" s="9"/>
      <c r="D227" s="10"/>
      <c r="E227" s="11"/>
      <c r="F227" s="12"/>
    </row>
    <row r="228" spans="1:6" x14ac:dyDescent="0.25">
      <c r="A228" s="7"/>
      <c r="B228" s="8"/>
      <c r="C228" s="9"/>
      <c r="D228" s="10"/>
      <c r="E228" s="11"/>
      <c r="F228" s="12"/>
    </row>
    <row r="229" spans="1:6" x14ac:dyDescent="0.25">
      <c r="A229" s="7"/>
      <c r="B229" s="8"/>
      <c r="C229" s="9"/>
      <c r="D229" s="10"/>
      <c r="E229" s="11"/>
      <c r="F229" s="12"/>
    </row>
    <row r="230" spans="1:6" x14ac:dyDescent="0.25">
      <c r="A230" s="7"/>
      <c r="B230" s="8"/>
      <c r="C230" s="9"/>
      <c r="D230" s="10"/>
      <c r="E230" s="11"/>
      <c r="F230" s="12"/>
    </row>
    <row r="231" spans="1:6" x14ac:dyDescent="0.25">
      <c r="A231" s="7"/>
      <c r="B231" s="8"/>
      <c r="C231" s="9"/>
      <c r="D231" s="10"/>
      <c r="E231" s="11"/>
      <c r="F231" s="12"/>
    </row>
    <row r="232" spans="1:6" x14ac:dyDescent="0.25">
      <c r="A232" s="7"/>
      <c r="B232" s="8"/>
      <c r="C232" s="9"/>
      <c r="D232" s="10"/>
      <c r="E232" s="11"/>
      <c r="F232" s="12"/>
    </row>
    <row r="233" spans="1:6" x14ac:dyDescent="0.25">
      <c r="A233" s="7"/>
      <c r="B233" s="8"/>
      <c r="C233" s="9"/>
      <c r="D233" s="10"/>
      <c r="E233" s="11"/>
      <c r="F233" s="12"/>
    </row>
    <row r="234" spans="1:6" x14ac:dyDescent="0.25">
      <c r="A234" s="7"/>
      <c r="B234" s="8"/>
      <c r="C234" s="9"/>
      <c r="D234" s="10"/>
      <c r="E234" s="11"/>
      <c r="F234" s="12"/>
    </row>
    <row r="235" spans="1:6" x14ac:dyDescent="0.25">
      <c r="A235" s="7"/>
      <c r="B235" s="8"/>
      <c r="C235" s="9"/>
      <c r="D235" s="10"/>
      <c r="E235" s="11"/>
      <c r="F235" s="12"/>
    </row>
    <row r="236" spans="1:6" x14ac:dyDescent="0.25">
      <c r="A236" s="7"/>
      <c r="B236" s="8"/>
      <c r="C236" s="9"/>
      <c r="D236" s="10"/>
      <c r="E236" s="11"/>
      <c r="F236" s="12"/>
    </row>
    <row r="237" spans="1:6" x14ac:dyDescent="0.25">
      <c r="A237" s="7"/>
      <c r="B237" s="8"/>
      <c r="C237" s="9"/>
      <c r="D237" s="10"/>
      <c r="E237" s="11"/>
      <c r="F237" s="12"/>
    </row>
    <row r="238" spans="1:6" x14ac:dyDescent="0.25">
      <c r="A238" s="7"/>
      <c r="B238" s="8"/>
      <c r="C238" s="9"/>
      <c r="D238" s="10"/>
      <c r="E238" s="11"/>
      <c r="F238" s="12"/>
    </row>
    <row r="239" spans="1:6" x14ac:dyDescent="0.25">
      <c r="A239" s="7"/>
      <c r="B239" s="8"/>
      <c r="C239" s="9"/>
      <c r="D239" s="10"/>
      <c r="E239" s="11"/>
      <c r="F239" s="12"/>
    </row>
    <row r="240" spans="1:6" x14ac:dyDescent="0.25">
      <c r="A240" s="7"/>
      <c r="B240" s="8"/>
      <c r="C240" s="9"/>
      <c r="D240" s="10"/>
      <c r="E240" s="11"/>
      <c r="F240" s="12"/>
    </row>
    <row r="241" spans="1:7" x14ac:dyDescent="0.25">
      <c r="A241" s="7"/>
      <c r="B241" s="8"/>
      <c r="C241" s="9"/>
      <c r="D241" s="10"/>
      <c r="E241" s="11"/>
      <c r="F241" s="12"/>
    </row>
    <row r="242" spans="1:7" x14ac:dyDescent="0.25">
      <c r="A242" s="7"/>
      <c r="B242" s="8"/>
      <c r="C242" s="9"/>
      <c r="D242" s="10"/>
      <c r="E242" s="11"/>
      <c r="F242" s="12"/>
    </row>
    <row r="243" spans="1:7" x14ac:dyDescent="0.25">
      <c r="A243" s="7"/>
      <c r="B243" s="8"/>
      <c r="C243" s="9"/>
      <c r="D243" s="10"/>
      <c r="E243" s="11"/>
      <c r="F243" s="12"/>
    </row>
    <row r="244" spans="1:7" x14ac:dyDescent="0.25">
      <c r="A244" s="7"/>
      <c r="B244" s="8"/>
      <c r="C244" s="9"/>
      <c r="D244" s="10"/>
      <c r="E244" s="11"/>
      <c r="F244" s="12"/>
    </row>
    <row r="245" spans="1:7" x14ac:dyDescent="0.25">
      <c r="A245" s="7"/>
      <c r="B245" s="8"/>
      <c r="C245" s="9"/>
      <c r="D245" s="10"/>
      <c r="E245" s="11"/>
      <c r="F245" s="12"/>
    </row>
    <row r="246" spans="1:7" x14ac:dyDescent="0.25">
      <c r="A246" s="7"/>
      <c r="B246" s="8"/>
      <c r="C246" s="9"/>
      <c r="D246" s="10"/>
      <c r="E246" s="11"/>
      <c r="F246" s="12"/>
    </row>
    <row r="247" spans="1:7" x14ac:dyDescent="0.25">
      <c r="A247" s="7"/>
      <c r="B247" s="8"/>
      <c r="C247" s="9"/>
      <c r="D247" s="10"/>
      <c r="E247" s="11"/>
      <c r="F247" s="12"/>
    </row>
    <row r="248" spans="1:7" x14ac:dyDescent="0.25">
      <c r="A248" s="7"/>
      <c r="B248" s="8"/>
      <c r="C248" s="9"/>
      <c r="D248" s="10"/>
      <c r="E248" s="11"/>
      <c r="F248" s="12"/>
    </row>
    <row r="249" spans="1:7" x14ac:dyDescent="0.25">
      <c r="A249" s="7"/>
      <c r="B249" s="8"/>
      <c r="C249" s="9"/>
      <c r="D249" s="10"/>
      <c r="E249" s="11"/>
      <c r="F249" s="12"/>
    </row>
    <row r="250" spans="1:7" x14ac:dyDescent="0.25">
      <c r="A250" s="7"/>
      <c r="B250" s="8"/>
      <c r="C250" s="9"/>
      <c r="D250" s="10"/>
      <c r="E250" s="11"/>
      <c r="F250" s="12"/>
    </row>
    <row r="251" spans="1:7" x14ac:dyDescent="0.25">
      <c r="A251" s="7"/>
      <c r="B251" s="8"/>
      <c r="C251" s="9"/>
      <c r="D251" s="10"/>
      <c r="E251" s="11"/>
      <c r="F251" s="12"/>
    </row>
    <row r="252" spans="1:7" x14ac:dyDescent="0.25">
      <c r="A252" s="7"/>
      <c r="B252" s="8"/>
      <c r="C252" s="9"/>
      <c r="D252" s="10"/>
      <c r="E252" s="11"/>
      <c r="F252" s="12"/>
      <c r="G252" s="11"/>
    </row>
    <row r="253" spans="1:7" x14ac:dyDescent="0.25">
      <c r="C253" s="9"/>
      <c r="D253" s="10"/>
      <c r="E253" s="11"/>
      <c r="F253" s="12"/>
      <c r="G253" s="11"/>
    </row>
    <row r="254" spans="1:7" s="13" customFormat="1" ht="15.6" x14ac:dyDescent="0.3">
      <c r="B254" s="95"/>
      <c r="C254" s="95"/>
      <c r="D254" s="95"/>
      <c r="E254" s="95"/>
      <c r="F254" s="95"/>
      <c r="G254" s="14"/>
    </row>
  </sheetData>
  <autoFilter ref="A5:G253" xr:uid="{00000000-0009-0000-0000-000000000000}"/>
  <mergeCells count="59">
    <mergeCell ref="C4:G4"/>
    <mergeCell ref="F41:G41"/>
    <mergeCell ref="C49:E49"/>
    <mergeCell ref="C105:E105"/>
    <mergeCell ref="F105:G105"/>
    <mergeCell ref="A64:G64"/>
    <mergeCell ref="A56:G56"/>
    <mergeCell ref="C41:E41"/>
    <mergeCell ref="A72:G72"/>
    <mergeCell ref="C73:E73"/>
    <mergeCell ref="F73:G73"/>
    <mergeCell ref="A80:G80"/>
    <mergeCell ref="C81:E81"/>
    <mergeCell ref="F81:G81"/>
    <mergeCell ref="A32:G32"/>
    <mergeCell ref="A40:G40"/>
    <mergeCell ref="C7:E7"/>
    <mergeCell ref="F7:G7"/>
    <mergeCell ref="C15:E15"/>
    <mergeCell ref="F15:G15"/>
    <mergeCell ref="C21:E21"/>
    <mergeCell ref="F21:G21"/>
    <mergeCell ref="C27:E27"/>
    <mergeCell ref="F27:G27"/>
    <mergeCell ref="C33:E33"/>
    <mergeCell ref="F33:G33"/>
    <mergeCell ref="B254:F254"/>
    <mergeCell ref="A88:G88"/>
    <mergeCell ref="C89:E89"/>
    <mergeCell ref="F89:G89"/>
    <mergeCell ref="A96:G96"/>
    <mergeCell ref="C97:E97"/>
    <mergeCell ref="F97:G97"/>
    <mergeCell ref="A104:G104"/>
    <mergeCell ref="C119:E119"/>
    <mergeCell ref="F119:G119"/>
    <mergeCell ref="C132:H132"/>
    <mergeCell ref="C113:E113"/>
    <mergeCell ref="A1:B4"/>
    <mergeCell ref="C1:G1"/>
    <mergeCell ref="C2:G2"/>
    <mergeCell ref="C3:G3"/>
    <mergeCell ref="A126:G126"/>
    <mergeCell ref="A6:G6"/>
    <mergeCell ref="A14:G14"/>
    <mergeCell ref="A20:G20"/>
    <mergeCell ref="A26:G26"/>
    <mergeCell ref="F49:G49"/>
    <mergeCell ref="C57:E57"/>
    <mergeCell ref="C65:E65"/>
    <mergeCell ref="F65:G65"/>
    <mergeCell ref="F57:G57"/>
    <mergeCell ref="A48:G48"/>
    <mergeCell ref="A112:G112"/>
    <mergeCell ref="F113:G113"/>
    <mergeCell ref="F125:G125"/>
    <mergeCell ref="A125:E125"/>
    <mergeCell ref="A124:G124"/>
    <mergeCell ref="A118:G118"/>
  </mergeCells>
  <printOptions horizontalCentered="1" verticalCentered="1"/>
  <pageMargins left="0.19685039370078741" right="0.19685039370078741" top="0.39370078740157483" bottom="0.39370078740157483" header="0.31496062992125984" footer="0.31496062992125984"/>
  <pageSetup paperSize="9" scale="89" orientation="landscape" r:id="rId1"/>
  <headerFooter alignWithMargins="0"/>
  <rowBreaks count="6" manualBreakCount="6">
    <brk id="17" max="6" man="1"/>
    <brk id="34" max="6" man="1"/>
    <brk id="51" max="6" man="1"/>
    <brk id="71" max="6" man="1"/>
    <brk id="87" max="6" man="1"/>
    <brk id="106" max="6" man="1"/>
  </rowBreaks>
  <drawing r:id="rId2"/>
  <legacyDrawing r:id="rId3"/>
  <oleObjects>
    <mc:AlternateContent xmlns:mc="http://schemas.openxmlformats.org/markup-compatibility/2006">
      <mc:Choice Requires="x14">
        <oleObject shapeId="1027" r:id="rId4">
          <objectPr defaultSize="0" autoPict="0" r:id="rId5">
            <anchor moveWithCells="1">
              <from>
                <xdr:col>0</xdr:col>
                <xdr:colOff>38100</xdr:colOff>
                <xdr:row>0</xdr:row>
                <xdr:rowOff>99060</xdr:rowOff>
              </from>
              <to>
                <xdr:col>1</xdr:col>
                <xdr:colOff>83820</xdr:colOff>
                <xdr:row>1</xdr:row>
                <xdr:rowOff>190500</xdr:rowOff>
              </to>
            </anchor>
          </objectPr>
        </oleObject>
      </mc:Choice>
      <mc:Fallback>
        <oleObject shapeId="102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 3CM</vt:lpstr>
      <vt:lpstr>'PLANILHA 3CM'!Area_de_impressao</vt:lpstr>
    </vt:vector>
  </TitlesOfParts>
  <Company>Cia. Paulista de Obras e Serviços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000458_SERGIO</dc:creator>
  <cp:lastModifiedBy>Viviane Caroline de Oliveira Manzolli</cp:lastModifiedBy>
  <cp:lastPrinted>2022-09-27T14:49:18Z</cp:lastPrinted>
  <dcterms:created xsi:type="dcterms:W3CDTF">2011-05-11T11:57:53Z</dcterms:created>
  <dcterms:modified xsi:type="dcterms:W3CDTF">2022-09-28T16:22:10Z</dcterms:modified>
</cp:coreProperties>
</file>