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activeTab="1"/>
  </bookViews>
  <sheets>
    <sheet name="Planilha Orçamentária" sheetId="5" r:id="rId1"/>
    <sheet name="Planilha de Composição" sheetId="6" r:id="rId2"/>
  </sheets>
  <definedNames>
    <definedName name="_xlnm._FilterDatabase" localSheetId="0" hidden="1">'Planilha Orçamentária'!$A$6:$G$8</definedName>
    <definedName name="_xlnm.Print_Area" localSheetId="0">'Planilha Orçamentária'!$A$1:$G$13</definedName>
    <definedName name="_xlnm.Print_Titles" localSheetId="0">'Planilha Orçamentária'!$2:$6</definedName>
  </definedNames>
  <calcPr calcId="124519" fullPrecision="0"/>
</workbook>
</file>

<file path=xl/calcChain.xml><?xml version="1.0" encoding="utf-8"?>
<calcChain xmlns="http://schemas.openxmlformats.org/spreadsheetml/2006/main">
  <c r="G11" i="6"/>
  <c r="F11"/>
  <c r="D11"/>
  <c r="C11"/>
  <c r="G10"/>
  <c r="E9"/>
  <c r="G9" s="1"/>
  <c r="G8"/>
  <c r="F7"/>
  <c r="D7"/>
  <c r="G7" l="1"/>
  <c r="G8" i="5"/>
  <c r="G10" l="1"/>
  <c r="G9" s="1"/>
  <c r="G11" l="1"/>
  <c r="G7"/>
</calcChain>
</file>

<file path=xl/sharedStrings.xml><?xml version="1.0" encoding="utf-8"?>
<sst xmlns="http://schemas.openxmlformats.org/spreadsheetml/2006/main" count="55" uniqueCount="40">
  <si>
    <t>UNID.</t>
  </si>
  <si>
    <t>QUANT.</t>
  </si>
  <si>
    <t>TOTAL</t>
  </si>
  <si>
    <t>CPOS</t>
  </si>
  <si>
    <t>FONTE</t>
  </si>
  <si>
    <t>CÓDIGO</t>
  </si>
  <si>
    <t>DESCRIÇÃO</t>
  </si>
  <si>
    <t>1.0</t>
  </si>
  <si>
    <t>PLANILHA ORÇAMENTÁRIA</t>
  </si>
  <si>
    <t>VALOR UNIT.</t>
  </si>
  <si>
    <t>TOTAL GERAL</t>
  </si>
  <si>
    <t>m²</t>
  </si>
  <si>
    <t>RECAPEAMENTO ASFÁLTICO ESP=3CM (CBUQ)</t>
  </si>
  <si>
    <t>2.00</t>
  </si>
  <si>
    <t>SERVIÇOS PRELIMINARES</t>
  </si>
  <si>
    <t>Placa de identificação para obra</t>
  </si>
  <si>
    <t>02.08.020</t>
  </si>
  <si>
    <t>COMPOSIÇÃO</t>
  </si>
  <si>
    <t>Limpeza, regularização do pavimento existente com binder, imprimação e 3 cm (acabado) de CBUQ de camada de rolamento asfáltico usinado a quente (conforme planilha de composição)</t>
  </si>
  <si>
    <t>PREFEITURA MUNICIPAL DE PEDREIRA</t>
  </si>
  <si>
    <t>OBRA</t>
  </si>
  <si>
    <t>LOCAL</t>
  </si>
  <si>
    <t>OBJETO</t>
  </si>
  <si>
    <t>DATA</t>
  </si>
  <si>
    <t>06/08/2020</t>
  </si>
  <si>
    <t>SERVIÇOS RECAPEAMENTO ASFÁLTICO</t>
  </si>
  <si>
    <t>Rua José Herrera Homero e Rua Luis Dalto  - Portal do Limoeiro - Pedreira - SP.</t>
  </si>
  <si>
    <t>Resp. Técnico - Carlos Roberto Lavezzo                          CREA - 5060266178</t>
  </si>
  <si>
    <t>SERVIÇOS DE RECAPEAMENTO ASFÁLTICO</t>
  </si>
  <si>
    <t>PLANILHA COMPOSIÇÃO</t>
  </si>
  <si>
    <t>RECAPEAMENTO ASFÁLTICO, SOBRE ASFÁLTO    (3 CM DE CAPA ASFÁLTICA)</t>
  </si>
  <si>
    <t>54.03.230</t>
  </si>
  <si>
    <t>Imprimação betuminosa ligante</t>
  </si>
  <si>
    <t>54.03.200</t>
  </si>
  <si>
    <t>Concreto asfáltico usinado a quente - Binder</t>
  </si>
  <si>
    <t>m³</t>
  </si>
  <si>
    <t>54.03.210</t>
  </si>
  <si>
    <t>Camada de rolamento em concreto betuminoso usinado quente - CBUQ</t>
  </si>
  <si>
    <t>VALORES EXTRAÍDOS DO BOLETIM 179 DA CPOS COM DESONERAÇÃO - L.S.:98,38% - VIGÊNCIA A PARTIR DE 01/07/2020</t>
  </si>
  <si>
    <t>VALORES EXTRAÍDOS DA COMPOSIÇÃO BASEADA NO BOLETIM 179 COM DESONERAÇÃO - L.S.:98,38% (VIGÊNCIA A PARTIR DE 01/07/2020)</t>
  </si>
</sst>
</file>

<file path=xl/styles.xml><?xml version="1.0" encoding="utf-8"?>
<styleSheet xmlns="http://schemas.openxmlformats.org/spreadsheetml/2006/main">
  <numFmts count="7">
    <numFmt numFmtId="164" formatCode="&quot;R$&quot;\ #,##0.00"/>
    <numFmt numFmtId="165" formatCode="00\-00\-00"/>
    <numFmt numFmtId="166" formatCode="#,##0.0000"/>
    <numFmt numFmtId="167" formatCode="00000"/>
    <numFmt numFmtId="168" formatCode="0.0000"/>
    <numFmt numFmtId="169" formatCode="0.000000"/>
    <numFmt numFmtId="170" formatCode="_(* #,##0.00_);_(* \(#,##0.00\);_(* &quot;-&quot;??_);_(@_)"/>
  </numFmts>
  <fonts count="20">
    <font>
      <sz val="10"/>
      <color indexed="8"/>
      <name val="MS Sans Serif"/>
    </font>
    <font>
      <b/>
      <sz val="9.85"/>
      <color indexed="8"/>
      <name val="Times New Roman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12"/>
      <color indexed="8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center"/>
    </xf>
    <xf numFmtId="0" fontId="3" fillId="0" borderId="0"/>
    <xf numFmtId="0" fontId="6" fillId="0" borderId="0"/>
    <xf numFmtId="0" fontId="5" fillId="0" borderId="0"/>
    <xf numFmtId="0" fontId="3" fillId="0" borderId="0" applyNumberFormat="0" applyFont="0" applyFill="0" applyBorder="0" applyProtection="0">
      <alignment vertical="center"/>
    </xf>
    <xf numFmtId="0" fontId="3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" fontId="0" fillId="0" borderId="0" xfId="0" applyNumberFormat="1"/>
    <xf numFmtId="0" fontId="4" fillId="4" borderId="0" xfId="0" applyFont="1" applyFill="1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67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168" fontId="8" fillId="0" borderId="0" xfId="0" applyNumberFormat="1" applyFont="1" applyBorder="1"/>
    <xf numFmtId="169" fontId="8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168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/>
    <xf numFmtId="4" fontId="10" fillId="2" borderId="1" xfId="0" applyNumberFormat="1" applyFont="1" applyFill="1" applyBorder="1"/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" fontId="12" fillId="3" borderId="1" xfId="5" applyNumberFormat="1" applyFont="1" applyFill="1" applyBorder="1" applyAlignment="1">
      <alignment horizontal="center" vertical="center"/>
    </xf>
    <xf numFmtId="0" fontId="10" fillId="0" borderId="1" xfId="0" applyFont="1" applyBorder="1"/>
    <xf numFmtId="164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/>
    <xf numFmtId="164" fontId="14" fillId="4" borderId="1" xfId="1" applyNumberFormat="1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6" fillId="0" borderId="16" xfId="6" applyNumberFormat="1" applyFont="1" applyBorder="1" applyAlignment="1">
      <alignment horizontal="left" vertical="center" wrapText="1"/>
    </xf>
    <xf numFmtId="49" fontId="16" fillId="0" borderId="16" xfId="6" applyNumberFormat="1" applyFont="1" applyBorder="1" applyAlignment="1">
      <alignment vertical="center" wrapText="1"/>
    </xf>
    <xf numFmtId="49" fontId="16" fillId="0" borderId="16" xfId="5" applyNumberFormat="1" applyFont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/>
    </xf>
    <xf numFmtId="49" fontId="19" fillId="3" borderId="17" xfId="6" applyNumberFormat="1" applyFont="1" applyFill="1" applyBorder="1" applyAlignment="1">
      <alignment horizontal="center" vertical="center"/>
    </xf>
    <xf numFmtId="49" fontId="19" fillId="3" borderId="18" xfId="6" applyNumberFormat="1" applyFont="1" applyFill="1" applyBorder="1" applyAlignment="1">
      <alignment horizontal="center" vertical="center"/>
    </xf>
    <xf numFmtId="0" fontId="19" fillId="3" borderId="18" xfId="6" applyFont="1" applyFill="1" applyBorder="1" applyAlignment="1">
      <alignment horizontal="left" vertical="center" wrapText="1"/>
    </xf>
    <xf numFmtId="0" fontId="19" fillId="3" borderId="18" xfId="6" applyFont="1" applyFill="1" applyBorder="1" applyAlignment="1">
      <alignment horizontal="center" vertical="center"/>
    </xf>
    <xf numFmtId="4" fontId="19" fillId="3" borderId="18" xfId="5" applyNumberFormat="1" applyFont="1" applyFill="1" applyBorder="1" applyAlignment="1">
      <alignment horizontal="center" vertical="center"/>
    </xf>
    <xf numFmtId="4" fontId="19" fillId="3" borderId="18" xfId="5" applyNumberFormat="1" applyFont="1" applyFill="1" applyBorder="1" applyAlignment="1">
      <alignment horizontal="right" vertical="center"/>
    </xf>
    <xf numFmtId="4" fontId="19" fillId="3" borderId="19" xfId="5" applyNumberFormat="1" applyFont="1" applyFill="1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49" fontId="3" fillId="0" borderId="1" xfId="6" applyNumberFormat="1" applyBorder="1" applyAlignment="1">
      <alignment horizontal="center" vertical="center"/>
    </xf>
    <xf numFmtId="0" fontId="2" fillId="0" borderId="1" xfId="6" applyFont="1" applyBorder="1" applyAlignment="1">
      <alignment wrapText="1"/>
    </xf>
    <xf numFmtId="0" fontId="3" fillId="0" borderId="1" xfId="6" applyBorder="1" applyAlignment="1">
      <alignment horizontal="center" wrapText="1"/>
    </xf>
    <xf numFmtId="4" fontId="3" fillId="0" borderId="1" xfId="6" applyNumberFormat="1" applyBorder="1" applyAlignment="1">
      <alignment horizontal="right" vertical="center"/>
    </xf>
    <xf numFmtId="170" fontId="3" fillId="0" borderId="1" xfId="5" applyNumberFormat="1" applyFont="1" applyBorder="1" applyAlignment="1">
      <alignment horizontal="left" wrapText="1"/>
    </xf>
    <xf numFmtId="4" fontId="2" fillId="0" borderId="21" xfId="6" applyNumberFormat="1" applyFont="1" applyBorder="1"/>
    <xf numFmtId="0" fontId="17" fillId="0" borderId="20" xfId="6" applyFont="1" applyBorder="1" applyAlignment="1">
      <alignment horizontal="center" vertical="center"/>
    </xf>
    <xf numFmtId="49" fontId="17" fillId="0" borderId="1" xfId="6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left" wrapText="1"/>
    </xf>
    <xf numFmtId="0" fontId="17" fillId="0" borderId="1" xfId="2" applyFont="1" applyBorder="1" applyAlignment="1">
      <alignment horizontal="center" wrapText="1"/>
    </xf>
    <xf numFmtId="166" fontId="17" fillId="0" borderId="1" xfId="6" applyNumberFormat="1" applyFont="1" applyBorder="1" applyAlignment="1">
      <alignment horizontal="right" vertical="center"/>
    </xf>
    <xf numFmtId="170" fontId="17" fillId="0" borderId="1" xfId="5" applyNumberFormat="1" applyFont="1" applyBorder="1" applyAlignment="1">
      <alignment horizontal="left" wrapText="1"/>
    </xf>
    <xf numFmtId="4" fontId="17" fillId="0" borderId="21" xfId="6" applyNumberFormat="1" applyFont="1" applyBorder="1"/>
    <xf numFmtId="0" fontId="17" fillId="0" borderId="22" xfId="6" applyFont="1" applyBorder="1" applyAlignment="1">
      <alignment horizontal="center" vertical="center"/>
    </xf>
    <xf numFmtId="49" fontId="17" fillId="0" borderId="23" xfId="6" applyNumberFormat="1" applyFont="1" applyBorder="1" applyAlignment="1">
      <alignment horizontal="center" vertical="center"/>
    </xf>
    <xf numFmtId="0" fontId="17" fillId="0" borderId="23" xfId="2" applyFont="1" applyBorder="1" applyAlignment="1">
      <alignment horizontal="left" wrapText="1"/>
    </xf>
    <xf numFmtId="0" fontId="17" fillId="0" borderId="23" xfId="2" applyFont="1" applyBorder="1" applyAlignment="1">
      <alignment horizontal="center" wrapText="1"/>
    </xf>
    <xf numFmtId="4" fontId="17" fillId="0" borderId="23" xfId="6" applyNumberFormat="1" applyFont="1" applyBorder="1" applyAlignment="1">
      <alignment horizontal="right" vertical="center"/>
    </xf>
    <xf numFmtId="170" fontId="17" fillId="0" borderId="23" xfId="5" applyNumberFormat="1" applyFont="1" applyBorder="1" applyAlignment="1">
      <alignment horizontal="left" wrapText="1"/>
    </xf>
    <xf numFmtId="4" fontId="17" fillId="0" borderId="24" xfId="6" applyNumberFormat="1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wrapText="1"/>
    </xf>
    <xf numFmtId="0" fontId="17" fillId="0" borderId="26" xfId="2" applyFont="1" applyBorder="1" applyAlignment="1">
      <alignment horizontal="center" wrapText="1"/>
    </xf>
    <xf numFmtId="0" fontId="17" fillId="0" borderId="27" xfId="2" applyFont="1" applyBorder="1" applyAlignment="1">
      <alignment horizontal="center" wrapText="1"/>
    </xf>
    <xf numFmtId="0" fontId="2" fillId="0" borderId="10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16" fillId="0" borderId="11" xfId="6" applyFont="1" applyBorder="1" applyAlignment="1">
      <alignment horizontal="left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0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 wrapText="1"/>
    </xf>
    <xf numFmtId="0" fontId="17" fillId="0" borderId="14" xfId="6" applyFont="1" applyBorder="1" applyAlignment="1">
      <alignment horizontal="left" vertical="center" wrapText="1"/>
    </xf>
  </cellXfs>
  <cellStyles count="7">
    <cellStyle name="Moeda" xfId="1" builtinId="4"/>
    <cellStyle name="Normal" xfId="0" builtinId="0"/>
    <cellStyle name="Normal 2" xfId="2"/>
    <cellStyle name="Normal 2 2" xfId="3"/>
    <cellStyle name="Normal 2_3_-_PLANILHA_MODELO_e_Boletim_CPOS_157" xfId="6"/>
    <cellStyle name="Normal 3" xfId="4"/>
    <cellStyle name="Separador de milhares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A:\BrasaoNovo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A:\BrasaoNovo.jpg" TargetMode="External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114300</xdr:rowOff>
    </xdr:from>
    <xdr:to>
      <xdr:col>6</xdr:col>
      <xdr:colOff>1095376</xdr:colOff>
      <xdr:row>2</xdr:row>
      <xdr:rowOff>352425</xdr:rowOff>
    </xdr:to>
    <xdr:pic>
      <xdr:nvPicPr>
        <xdr:cNvPr id="2" name="Picture 1" descr="A:\BrasaoNov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 bwMode="auto">
        <a:xfrm>
          <a:off x="7543800" y="114300"/>
          <a:ext cx="971551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104775</xdr:rowOff>
    </xdr:from>
    <xdr:to>
      <xdr:col>1</xdr:col>
      <xdr:colOff>759512</xdr:colOff>
      <xdr:row>4</xdr:row>
      <xdr:rowOff>143741</xdr:rowOff>
    </xdr:to>
    <xdr:pic>
      <xdr:nvPicPr>
        <xdr:cNvPr id="3" name="Picture 1" descr="A:\BrasaoNov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 bwMode="auto">
        <a:xfrm>
          <a:off x="276225" y="276225"/>
          <a:ext cx="1169087" cy="524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M12"/>
  <sheetViews>
    <sheetView view="pageBreakPreview" zoomScaleSheetLayoutView="100" workbookViewId="0">
      <pane ySplit="6" topLeftCell="A7" activePane="bottomLeft" state="frozen"/>
      <selection pane="bottomLeft" activeCell="I9" sqref="I9"/>
    </sheetView>
  </sheetViews>
  <sheetFormatPr defaultRowHeight="12.75"/>
  <cols>
    <col min="1" max="1" width="10.28515625" customWidth="1"/>
    <col min="2" max="2" width="14.5703125" style="6" customWidth="1"/>
    <col min="3" max="3" width="54.28515625" style="1" customWidth="1"/>
    <col min="4" max="4" width="7.5703125" bestFit="1" customWidth="1"/>
    <col min="5" max="5" width="9.7109375" style="3" bestFit="1" customWidth="1"/>
    <col min="6" max="6" width="14.85546875" style="3" bestFit="1" customWidth="1"/>
    <col min="7" max="7" width="17.85546875" style="3" customWidth="1"/>
  </cols>
  <sheetData>
    <row r="1" spans="1:39" ht="30" customHeight="1">
      <c r="A1" s="76" t="s">
        <v>19</v>
      </c>
      <c r="B1" s="76"/>
      <c r="C1" s="76"/>
      <c r="D1" s="76"/>
      <c r="E1" s="76"/>
      <c r="F1" s="76"/>
      <c r="G1" s="76"/>
    </row>
    <row r="2" spans="1:39" ht="20.100000000000001" customHeight="1">
      <c r="A2" s="77" t="s">
        <v>20</v>
      </c>
      <c r="B2" s="78"/>
      <c r="C2" s="74" t="s">
        <v>25</v>
      </c>
      <c r="D2" s="74"/>
      <c r="E2" s="74"/>
      <c r="F2" s="76"/>
      <c r="G2" s="76"/>
    </row>
    <row r="3" spans="1:39" ht="20.100000000000001" customHeight="1">
      <c r="A3" s="77" t="s">
        <v>21</v>
      </c>
      <c r="B3" s="78"/>
      <c r="C3" s="75" t="s">
        <v>26</v>
      </c>
      <c r="D3" s="75"/>
      <c r="E3" s="75"/>
      <c r="F3" s="76"/>
      <c r="G3" s="76"/>
    </row>
    <row r="4" spans="1:39" ht="20.100000000000001" customHeight="1">
      <c r="A4" s="77" t="s">
        <v>22</v>
      </c>
      <c r="B4" s="78"/>
      <c r="C4" s="21" t="s">
        <v>8</v>
      </c>
      <c r="D4" s="81" t="s">
        <v>27</v>
      </c>
      <c r="E4" s="82"/>
      <c r="F4" s="82"/>
      <c r="G4" s="83"/>
    </row>
    <row r="5" spans="1:39" ht="20.100000000000001" customHeight="1">
      <c r="A5" s="77" t="s">
        <v>23</v>
      </c>
      <c r="B5" s="78"/>
      <c r="C5" s="22" t="s">
        <v>24</v>
      </c>
      <c r="D5" s="84"/>
      <c r="E5" s="85"/>
      <c r="F5" s="85"/>
      <c r="G5" s="86"/>
    </row>
    <row r="6" spans="1:39" s="5" customFormat="1" ht="27" customHeight="1">
      <c r="A6" s="30" t="s">
        <v>4</v>
      </c>
      <c r="B6" s="30" t="s">
        <v>5</v>
      </c>
      <c r="C6" s="31" t="s">
        <v>6</v>
      </c>
      <c r="D6" s="32" t="s">
        <v>0</v>
      </c>
      <c r="E6" s="33" t="s">
        <v>1</v>
      </c>
      <c r="F6" s="33" t="s">
        <v>9</v>
      </c>
      <c r="G6" s="33" t="s">
        <v>2</v>
      </c>
      <c r="J6"/>
      <c r="AM6" s="20"/>
    </row>
    <row r="7" spans="1:39" s="2" customFormat="1" ht="20.100000000000001" customHeight="1">
      <c r="A7" s="34"/>
      <c r="B7" s="41" t="s">
        <v>7</v>
      </c>
      <c r="C7" s="40" t="s">
        <v>12</v>
      </c>
      <c r="D7" s="23"/>
      <c r="E7" s="24"/>
      <c r="F7" s="24"/>
      <c r="G7" s="35">
        <f>SUM(G8:G8)</f>
        <v>266358.59000000003</v>
      </c>
    </row>
    <row r="8" spans="1:39" ht="60" customHeight="1">
      <c r="A8" s="36" t="s">
        <v>3</v>
      </c>
      <c r="B8" s="25" t="s">
        <v>17</v>
      </c>
      <c r="C8" s="26" t="s">
        <v>18</v>
      </c>
      <c r="D8" s="27" t="s">
        <v>11</v>
      </c>
      <c r="E8" s="28">
        <v>7218.39</v>
      </c>
      <c r="F8" s="29">
        <v>36.9</v>
      </c>
      <c r="G8" s="37">
        <f>IF($A8="","",ROUND(E8*F8,2))</f>
        <v>266358.59000000003</v>
      </c>
    </row>
    <row r="9" spans="1:39" s="2" customFormat="1" ht="20.100000000000001" customHeight="1">
      <c r="A9" s="34"/>
      <c r="B9" s="41" t="s">
        <v>13</v>
      </c>
      <c r="C9" s="40" t="s">
        <v>14</v>
      </c>
      <c r="D9" s="23"/>
      <c r="E9" s="24"/>
      <c r="F9" s="24"/>
      <c r="G9" s="35">
        <f>G10</f>
        <v>3436.98</v>
      </c>
    </row>
    <row r="10" spans="1:39" ht="15.75" customHeight="1">
      <c r="A10" s="36" t="s">
        <v>3</v>
      </c>
      <c r="B10" s="25" t="s">
        <v>16</v>
      </c>
      <c r="C10" s="26" t="s">
        <v>15</v>
      </c>
      <c r="D10" s="27" t="s">
        <v>11</v>
      </c>
      <c r="E10" s="28">
        <v>6</v>
      </c>
      <c r="F10" s="29">
        <v>572.83000000000004</v>
      </c>
      <c r="G10" s="37">
        <f>IF($A10="","",ROUND(E10*F10,2))</f>
        <v>3436.98</v>
      </c>
    </row>
    <row r="11" spans="1:39" s="4" customFormat="1" ht="20.100000000000001" customHeight="1">
      <c r="A11" s="38"/>
      <c r="B11" s="79" t="s">
        <v>10</v>
      </c>
      <c r="C11" s="79"/>
      <c r="D11" s="79"/>
      <c r="E11" s="79"/>
      <c r="F11" s="79"/>
      <c r="G11" s="39">
        <f>G8+G10</f>
        <v>269795.57</v>
      </c>
    </row>
    <row r="12" spans="1:39" ht="30" customHeight="1">
      <c r="A12" s="80" t="s">
        <v>39</v>
      </c>
      <c r="B12" s="80"/>
      <c r="C12" s="80"/>
      <c r="D12" s="80"/>
      <c r="E12" s="80"/>
      <c r="F12" s="80"/>
      <c r="G12" s="80"/>
    </row>
  </sheetData>
  <autoFilter ref="A6:G8"/>
  <mergeCells count="12">
    <mergeCell ref="B11:F11"/>
    <mergeCell ref="A12:G12"/>
    <mergeCell ref="A4:B4"/>
    <mergeCell ref="A5:B5"/>
    <mergeCell ref="D4:G5"/>
    <mergeCell ref="C2:E2"/>
    <mergeCell ref="C3:E3"/>
    <mergeCell ref="F1:F3"/>
    <mergeCell ref="G1:G3"/>
    <mergeCell ref="A1:E1"/>
    <mergeCell ref="A2:B2"/>
    <mergeCell ref="A3:B3"/>
  </mergeCells>
  <printOptions horizontalCentered="1"/>
  <pageMargins left="0.78740157480314965" right="0.31496062992125984" top="1.5748031496062993" bottom="1.1811023622047245" header="0.19685039370078741" footer="0.27559055118110237"/>
  <pageSetup paperSize="9" scale="93" fitToHeight="2" orientation="landscape" r:id="rId1"/>
  <headerFooter alignWithMargins="0">
    <oddFooter>Página &amp;P de &amp;N</oddFooter>
  </headerFooter>
  <drawing r:id="rId2"/>
  <legacyDrawing r:id="rId3"/>
  <oleObjects>
    <oleObject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"/>
  <sheetViews>
    <sheetView tabSelected="1" workbookViewId="0">
      <selection activeCell="E14" sqref="E14"/>
    </sheetView>
  </sheetViews>
  <sheetFormatPr defaultRowHeight="12.75"/>
  <cols>
    <col min="1" max="1" width="10.28515625" customWidth="1"/>
    <col min="2" max="2" width="14.5703125" style="6" customWidth="1"/>
    <col min="3" max="3" width="54.28515625" style="1" customWidth="1"/>
    <col min="4" max="4" width="7.5703125" bestFit="1" customWidth="1"/>
    <col min="5" max="5" width="9.7109375" style="3" bestFit="1" customWidth="1"/>
    <col min="6" max="6" width="14.85546875" style="3" bestFit="1" customWidth="1"/>
    <col min="7" max="7" width="17.85546875" style="3" customWidth="1"/>
  </cols>
  <sheetData>
    <row r="1" spans="1:49" ht="13.5" thickBot="1"/>
    <row r="2" spans="1:49">
      <c r="A2" s="90"/>
      <c r="B2" s="91"/>
      <c r="C2" s="96" t="s">
        <v>28</v>
      </c>
      <c r="D2" s="96"/>
      <c r="E2" s="96"/>
      <c r="F2" s="96"/>
      <c r="G2" s="97"/>
    </row>
    <row r="3" spans="1:49">
      <c r="A3" s="92"/>
      <c r="B3" s="93"/>
      <c r="C3" s="98" t="s">
        <v>19</v>
      </c>
      <c r="D3" s="99"/>
      <c r="E3" s="99"/>
      <c r="F3" s="99"/>
      <c r="G3" s="100"/>
    </row>
    <row r="4" spans="1:49">
      <c r="A4" s="92"/>
      <c r="B4" s="93"/>
      <c r="C4" s="98" t="s">
        <v>29</v>
      </c>
      <c r="D4" s="99"/>
      <c r="E4" s="99"/>
      <c r="F4" s="99"/>
      <c r="G4" s="100"/>
    </row>
    <row r="5" spans="1:49" ht="13.5" thickBot="1">
      <c r="A5" s="94"/>
      <c r="B5" s="95"/>
      <c r="C5" s="42"/>
      <c r="D5" s="43"/>
      <c r="E5" s="43"/>
      <c r="F5" s="44"/>
      <c r="G5" s="45"/>
    </row>
    <row r="6" spans="1:49">
      <c r="A6" s="46" t="s">
        <v>4</v>
      </c>
      <c r="B6" s="47" t="s">
        <v>5</v>
      </c>
      <c r="C6" s="48" t="s">
        <v>6</v>
      </c>
      <c r="D6" s="49" t="s">
        <v>0</v>
      </c>
      <c r="E6" s="50" t="s">
        <v>1</v>
      </c>
      <c r="F6" s="51" t="s">
        <v>9</v>
      </c>
      <c r="G6" s="52" t="s">
        <v>2</v>
      </c>
    </row>
    <row r="7" spans="1:49" ht="25.5">
      <c r="A7" s="53"/>
      <c r="B7" s="54"/>
      <c r="C7" s="55" t="s">
        <v>30</v>
      </c>
      <c r="D7" s="56" t="str">
        <f>IF($A7="","",VLOOKUP($B7,#REF!,3,0))</f>
        <v/>
      </c>
      <c r="E7" s="57"/>
      <c r="F7" s="58" t="str">
        <f>IF($A7="","",VLOOKUP($B7,#REF!,6,0))</f>
        <v/>
      </c>
      <c r="G7" s="59">
        <f>SUBTOTAL(9,G8:G10)</f>
        <v>36.9</v>
      </c>
    </row>
    <row r="8" spans="1:49">
      <c r="A8" s="60" t="s">
        <v>3</v>
      </c>
      <c r="B8" s="61" t="s">
        <v>31</v>
      </c>
      <c r="C8" s="62" t="s">
        <v>32</v>
      </c>
      <c r="D8" s="63" t="s">
        <v>11</v>
      </c>
      <c r="E8" s="64">
        <v>1.1499999999999999</v>
      </c>
      <c r="F8" s="65">
        <v>4.17</v>
      </c>
      <c r="G8" s="66">
        <f t="shared" ref="G8:G11" si="0">IF($A8="","",ROUND(E8*F8,2))</f>
        <v>4.8</v>
      </c>
    </row>
    <row r="9" spans="1:49">
      <c r="A9" s="60" t="s">
        <v>3</v>
      </c>
      <c r="B9" s="61" t="s">
        <v>33</v>
      </c>
      <c r="C9" s="62" t="s">
        <v>34</v>
      </c>
      <c r="D9" s="63" t="s">
        <v>35</v>
      </c>
      <c r="E9" s="64">
        <f>ROUND(0.15*0.03,3)</f>
        <v>5.0000000000000001E-3</v>
      </c>
      <c r="F9" s="65">
        <v>854.06</v>
      </c>
      <c r="G9" s="66">
        <f t="shared" si="0"/>
        <v>4.2699999999999996</v>
      </c>
    </row>
    <row r="10" spans="1:49" ht="25.5">
      <c r="A10" s="60" t="s">
        <v>3</v>
      </c>
      <c r="B10" s="61" t="s">
        <v>36</v>
      </c>
      <c r="C10" s="62" t="s">
        <v>37</v>
      </c>
      <c r="D10" s="63" t="s">
        <v>35</v>
      </c>
      <c r="E10" s="64">
        <v>0.03</v>
      </c>
      <c r="F10" s="65">
        <v>927.71</v>
      </c>
      <c r="G10" s="66">
        <f t="shared" si="0"/>
        <v>27.83</v>
      </c>
    </row>
    <row r="11" spans="1:49">
      <c r="A11" s="67"/>
      <c r="B11" s="68"/>
      <c r="C11" s="69" t="str">
        <f>IF($A11="","",VLOOKUP($B11,#REF!,2,0))</f>
        <v/>
      </c>
      <c r="D11" s="70" t="str">
        <f>IF($A11="","",VLOOKUP($B11,#REF!,3,0))</f>
        <v/>
      </c>
      <c r="E11" s="71"/>
      <c r="F11" s="72" t="str">
        <f>IF($A11="","",VLOOKUP($B11,#REF!,6,0))</f>
        <v/>
      </c>
      <c r="G11" s="73" t="str">
        <f t="shared" si="0"/>
        <v/>
      </c>
      <c r="H11" s="8"/>
      <c r="I11" s="9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13.5" thickBot="1">
      <c r="A12" s="87" t="s">
        <v>38</v>
      </c>
      <c r="B12" s="88"/>
      <c r="C12" s="88"/>
      <c r="D12" s="88"/>
      <c r="E12" s="88"/>
      <c r="F12" s="88"/>
      <c r="G12" s="89"/>
      <c r="H12" s="18"/>
      <c r="I12" s="16"/>
      <c r="J12" s="1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>
      <c r="A13" s="11"/>
      <c r="B13" s="12"/>
      <c r="C13" s="13"/>
      <c r="D13" s="14"/>
      <c r="E13" s="15"/>
      <c r="F13" s="16"/>
      <c r="G13" s="17"/>
      <c r="H13" s="18"/>
      <c r="I13" s="16"/>
      <c r="J13" s="1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>
      <c r="A14" s="11"/>
      <c r="B14" s="12"/>
      <c r="C14" s="13"/>
      <c r="D14" s="14"/>
      <c r="E14" s="15"/>
      <c r="F14" s="19"/>
      <c r="G14" s="17"/>
      <c r="H14" s="18"/>
      <c r="I14" s="19"/>
      <c r="J14" s="1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>
      <c r="A15" s="11"/>
      <c r="B15" s="12"/>
      <c r="C15" s="13"/>
      <c r="D15" s="14"/>
      <c r="E15" s="15"/>
      <c r="F15" s="19"/>
      <c r="G15" s="17"/>
      <c r="H15" s="18"/>
      <c r="I15" s="19"/>
      <c r="J15" s="1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>
      <c r="A16" s="11"/>
      <c r="B16" s="12"/>
      <c r="C16" s="13"/>
      <c r="D16" s="14"/>
      <c r="E16" s="15"/>
      <c r="F16" s="19"/>
      <c r="G16" s="17"/>
      <c r="H16" s="18"/>
      <c r="I16" s="19"/>
      <c r="J16" s="1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</sheetData>
  <mergeCells count="5">
    <mergeCell ref="A12:G12"/>
    <mergeCell ref="A2:B5"/>
    <mergeCell ref="C2:G2"/>
    <mergeCell ref="C3:G3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Orçamentária</vt:lpstr>
      <vt:lpstr>Planilha de Composição</vt:lpstr>
      <vt:lpstr>'Planilha Orçamentária'!Area_de_impressao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Zineide Bubula</cp:lastModifiedBy>
  <cp:lastPrinted>2020-12-21T16:55:34Z</cp:lastPrinted>
  <dcterms:created xsi:type="dcterms:W3CDTF">2009-01-15T18:57:41Z</dcterms:created>
  <dcterms:modified xsi:type="dcterms:W3CDTF">2020-12-22T19:24:16Z</dcterms:modified>
</cp:coreProperties>
</file>